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abiy\Desktop\на ПОРТАЛ\2018 год\"/>
    </mc:Choice>
  </mc:AlternateContent>
  <bookViews>
    <workbookView xWindow="0" yWindow="0" windowWidth="28800" windowHeight="12435"/>
  </bookViews>
  <sheets>
    <sheet name="ОтчетДСП" sheetId="1" r:id="rId1"/>
  </sheets>
  <externalReferences>
    <externalReference r:id="rId2"/>
  </externalReferences>
  <definedNames>
    <definedName name="_2017АМБАнна1_">#REF!</definedName>
    <definedName name="_2017АМБАнна2_">#REF!</definedName>
    <definedName name="_2017АМББутурл_">#REF!</definedName>
    <definedName name="_2017АМБКалач_">#REF!</definedName>
    <definedName name="_2017АМБНУсмань1_">#REF!</definedName>
    <definedName name="_2017АМБНУсмань2_">#REF!</definedName>
    <definedName name="_2017АМБПавловск_">#REF!</definedName>
    <definedName name="_2017АМБПоворино_">#REF!</definedName>
    <definedName name="_2017АМБСемил1_">#REF!</definedName>
    <definedName name="_2017АМБТалов">[1]РЕЕСТР!#REF!</definedName>
    <definedName name="_2017АМБТалов_">#REF!</definedName>
    <definedName name="_2017АМБТерновка">[1]РЕЕСТР!#REF!</definedName>
    <definedName name="_2017АМБТерновка_">#REF!</definedName>
    <definedName name="_2017ФАПБогучар">[1]РЕЕСТР!#REF!</definedName>
    <definedName name="_2017ФАПБогучар_">#REF!</definedName>
    <definedName name="_2017ФАПБорис_">#REF!</definedName>
    <definedName name="_2017ФАПБутурл_">#REF!</definedName>
    <definedName name="_2017ФАПГриб_">#REF!</definedName>
    <definedName name="_2017ФАПНижнедев">[1]РЕЕСТР!#REF!</definedName>
    <definedName name="_2017ФАПНижнедев_">#REF!</definedName>
    <definedName name="_2017ФАПНовохоперск">[1]РЕЕСТР!#REF!</definedName>
    <definedName name="_2017ФАПНовохоперск_">#REF!</definedName>
    <definedName name="АбрамовкаДС">[1]РЕЕСТР!#REF!</definedName>
    <definedName name="АбрамовкаДС_">#REF!</definedName>
    <definedName name="АвтовокзалВоронеж">[1]РЕЕСТР!#REF!</definedName>
    <definedName name="АлферовкаИнтер">[1]РЕЕСТР!#REF!</definedName>
    <definedName name="АлферовкаИнтер_">#REF!</definedName>
    <definedName name="АлферовкаРемонтДороги">[1]РЕЕСТР!#REF!</definedName>
    <definedName name="АМБАлешки_">#REF!</definedName>
    <definedName name="АннаПарк">[1]РЕЕСТР!#REF!</definedName>
    <definedName name="АннаПарк_">#REF!</definedName>
    <definedName name="АннаХК_">#REF!</definedName>
    <definedName name="БазыДС">[1]РЕЕСТР!#REF!</definedName>
    <definedName name="БазыДС_">#REF!</definedName>
    <definedName name="БобровИнфр">[1]РЕЕСТР!#REF!</definedName>
    <definedName name="БобровОЦ">[1]РЕЕСТР!#REF!</definedName>
    <definedName name="БорисоглФОК">[1]РЕЕСТР!#REF!</definedName>
    <definedName name="БорисоглФОК_">#REF!</definedName>
    <definedName name="БуравцовКотел">[1]РЕЕСТР!#REF!</definedName>
    <definedName name="БутурИнжИнфр_">#REF!</definedName>
    <definedName name="БутурИнжИнфрАвто">[1]РЕЕСТР!#REF!</definedName>
    <definedName name="БутурИнжИнфрАвто_">#REF!</definedName>
    <definedName name="БутурКотел">[1]РЕЕСТР!#REF!</definedName>
    <definedName name="БутурКотел_">#REF!</definedName>
    <definedName name="БутурПоликл_">#REF!</definedName>
    <definedName name="Вайцехов_">#REF!</definedName>
    <definedName name="ВелотрекВоронеж">[1]РЕЕСТР!#REF!</definedName>
    <definedName name="ВелотрекВоронеж_">#REF!</definedName>
    <definedName name="ВоляДС_">#REF!</definedName>
    <definedName name="ВХаваДС">[1]РЕЕСТР!#REF!</definedName>
    <definedName name="ВХаваДС_">#REF!</definedName>
    <definedName name="ГорПоликлинВоронеж_">#REF!</definedName>
    <definedName name="Гребля_">#REF!</definedName>
    <definedName name="ГрибанШкола_">#REF!</definedName>
    <definedName name="ДКАнна">[1]РЕЕСТР!#REF!</definedName>
    <definedName name="ДКЛистопадовка">[1]РЕЕСТР!#REF!</definedName>
    <definedName name="ДомаПолиции_">#REF!</definedName>
    <definedName name="ДрамТеатр17_">#REF!</definedName>
    <definedName name="ДубровинскаяДС">[1]РЕЕСТР!#REF!</definedName>
    <definedName name="ЖКОтрадноеДС_">#REF!</definedName>
    <definedName name="Заброды_">#REF!</definedName>
    <definedName name="_xlnm.Print_Titles" localSheetId="0">ОтчетДСП!$5:$9</definedName>
    <definedName name="ИльюшинаШК">[1]РЕЕСТР!#REF!</definedName>
    <definedName name="ИльюшинаШК_">#REF!</definedName>
    <definedName name="КалачСОШ_">#REF!</definedName>
    <definedName name="КаменкаДК_">#REF!</definedName>
    <definedName name="КарачанИнтер_">#REF!</definedName>
    <definedName name="КаширскаяЦРБ_">#REF!</definedName>
    <definedName name="КлубКруглое">[1]РЕЕСТР!#REF!</definedName>
    <definedName name="КлубКруглое_">#REF!</definedName>
    <definedName name="КоллекторБорисоглебск">[1]РЕЕСТР!#REF!</definedName>
    <definedName name="КоровникАнна">[1]РЕЕСТР!#REF!</definedName>
    <definedName name="КурбатовоЖД">[1]РЕЕСТР!#REF!</definedName>
    <definedName name="ЛедоваяАрена_">#REF!</definedName>
    <definedName name="ЛискиПсих_">#REF!</definedName>
    <definedName name="ЛискиСОШ">[1]РЕЕСТР!#REF!</definedName>
    <definedName name="ЛискиСОШ_">#REF!</definedName>
    <definedName name="МаниноДС_">#REF!</definedName>
    <definedName name="Мариинка_">#REF!</definedName>
    <definedName name="МасловИнжИнфр1">[1]РЕЕСТР!#REF!</definedName>
    <definedName name="МасловИнжИнфр1_">#REF!</definedName>
    <definedName name="МасловкаИИ1_">#REF!</definedName>
    <definedName name="МасловкаИИ2">[1]РЕЕСТР!#REF!</definedName>
    <definedName name="МасловкаИИ2_">#REF!</definedName>
    <definedName name="МасловкаИИ3_">#REF!</definedName>
    <definedName name="МасловТрансфПарковая_">#REF!</definedName>
    <definedName name="МасловЭлСети_">#REF!</definedName>
    <definedName name="МечеткаИнтер">[1]РЕЕСТР!#REF!</definedName>
    <definedName name="МитрофанСОК_">#REF!</definedName>
    <definedName name="МонастырщинаДС_">#REF!</definedName>
    <definedName name="МоргКалач">[1]РЕЕСТР!#REF!</definedName>
    <definedName name="МоргОстрогожск">[1]РЕЕСТР!#REF!</definedName>
    <definedName name="МоргОстрогожск_">#REF!</definedName>
    <definedName name="МоргСемилуки">[1]РЕЕСТР!#REF!</definedName>
    <definedName name="НародноеДС_">#REF!</definedName>
    <definedName name="НВоронежБоевИс">[1]РЕЕСТР!#REF!</definedName>
    <definedName name="НВоронежБоевИс_">#REF!</definedName>
    <definedName name="НКисляйДК">[1]РЕЕСТР!#REF!</definedName>
    <definedName name="НовогремДС">[1]РЕЕСТР!#REF!</definedName>
    <definedName name="НовогремДС_">#REF!</definedName>
    <definedName name="НовохоперДС">[1]РЕЕСТР!#REF!</definedName>
    <definedName name="НовохоперДС_">#REF!</definedName>
    <definedName name="НовохоперскШкола">[1]РЕЕСТР!#REF!</definedName>
    <definedName name="НУсманьБасс_">#REF!</definedName>
    <definedName name="НУсманьКанал">[1]РЕЕСТР!#REF!</definedName>
    <definedName name="НУсманьКанал_">#REF!</definedName>
    <definedName name="НУсманьЛыжиТрасса_">#REF!</definedName>
    <definedName name="НУсманьСК">[1]РЕЕСТР!#REF!</definedName>
    <definedName name="НУсманьЦентрДосуг">[1]РЕЕСТР!#REF!</definedName>
    <definedName name="НУсманьЦентрДосуг_">#REF!</definedName>
    <definedName name="НУсманьЦентрДосуг2оч_">#REF!</definedName>
    <definedName name="нФАПы">[1]РЕЕСТР!#REF!</definedName>
    <definedName name="нФАПы_">#REF!</definedName>
    <definedName name="_xlnm.Print_Area" localSheetId="0">ОтчетДСП!$A$1:$AJ$1328</definedName>
    <definedName name="ОрловоДС">[1]РЕЕСТР!#REF!</definedName>
    <definedName name="ОрловоДС_">#REF!</definedName>
    <definedName name="ОтрадноеДС">[1]РЕЕСТР!#REF!</definedName>
    <definedName name="ОтрадноеДС_">#REF!</definedName>
    <definedName name="ОтрадноеДСРемонт">[1]РЕЕСТР!#REF!</definedName>
    <definedName name="ОтрадноеСОШ_">#REF!</definedName>
    <definedName name="ОфтальмВоронеж_">#REF!</definedName>
    <definedName name="ПавловскДС">[1]РЕЕСТР!#REF!</definedName>
    <definedName name="ПавловскДС_">#REF!</definedName>
    <definedName name="ПавловскИнфр_">#REF!</definedName>
    <definedName name="ПавловскСклад_">#REF!</definedName>
    <definedName name="ПаниноАдмРемонт">[1]РЕЕСТР!#REF!</definedName>
    <definedName name="ПаниноБорщевоАвтодорога">[1]РЕЕСТР!#REF!</definedName>
    <definedName name="ПаниноДС">[1]РЕЕСТР!#REF!</definedName>
    <definedName name="ПаниноДС_">#REF!</definedName>
    <definedName name="ПескиДС_">#REF!</definedName>
    <definedName name="ПескиШкола">[1]РЕЕСТР!#REF!</definedName>
    <definedName name="ПескиШкола_">#REF!</definedName>
    <definedName name="ПетропавлСтадион">[1]РЕЕСТР!#REF!</definedName>
    <definedName name="ПетропавлСтадион_">#REF!</definedName>
    <definedName name="ПлГазовая">[1]РЕЕСТР!#REF!</definedName>
    <definedName name="ПлГазовая_">#REF!</definedName>
    <definedName name="ПокровкаИнтер">[1]РЕЕСТР!#REF!</definedName>
    <definedName name="ПокровкаИнтер_">#REF!</definedName>
    <definedName name="ПолянаШкола_">#REF!</definedName>
    <definedName name="Похвисн_">#REF!</definedName>
    <definedName name="ПринцессаОльден_">#REF!</definedName>
    <definedName name="ПринцОльденРизал_">#REF!</definedName>
    <definedName name="РадченскоеШкола">[1]РЕЕСТР!#REF!</definedName>
    <definedName name="РадченскоеШкола_">#REF!</definedName>
    <definedName name="РамоньБасс">[1]РЕЕСТР!#REF!</definedName>
    <definedName name="РамоньБасс_">#REF!</definedName>
    <definedName name="РепноеСОК_">#REF!</definedName>
    <definedName name="РождЦентрДосуга">[1]РЕЕСТР!#REF!</definedName>
    <definedName name="РождЦентрДосуга_">#REF!</definedName>
    <definedName name="РоссошьДетЦентр">[1]РЕЕСТР!#REF!</definedName>
    <definedName name="РоссошьДетЦентр_">#REF!</definedName>
    <definedName name="РоссошьСети">[1]РЕЕСТР!#REF!</definedName>
    <definedName name="РоссошьСети_">#REF!</definedName>
    <definedName name="Ростань">[1]РЕЕСТР!#REF!</definedName>
    <definedName name="Ростань_">#REF!</definedName>
    <definedName name="РынокВоронеж">[1]РЕЕСТР!#REF!</definedName>
    <definedName name="СвитКорп_">#REF!</definedName>
    <definedName name="Сомово_">#REF!</definedName>
    <definedName name="СпортСити">[1]РЕЕСТР!#REF!</definedName>
    <definedName name="СпПлощадки">[1]РЕЕСТР!#REF!</definedName>
    <definedName name="ТаловаяДК_">#REF!</definedName>
    <definedName name="ТаловаяФП_">#REF!</definedName>
    <definedName name="ТатаринСОШ_">#REF!</definedName>
    <definedName name="ТеремокДС">[1]РЕЕСТР!#REF!</definedName>
    <definedName name="ТретьякиДосуговый">[1]РЕЕСТР!#REF!</definedName>
    <definedName name="ТроицкоеИнтер_">#REF!</definedName>
    <definedName name="Углянец_">#REF!</definedName>
    <definedName name="УглянецСК">[1]РЕЕСТР!#REF!</definedName>
    <definedName name="УглянецСК_">#REF!</definedName>
    <definedName name="ФАПы">[1]РЕЕСТР!#REF!</definedName>
    <definedName name="ФАПы_">#REF!</definedName>
    <definedName name="ФОКмужГимн">[1]РЕЕСТР!#REF!</definedName>
    <definedName name="ФОКОРоссошь">[1]РЕЕСТР!#REF!</definedName>
    <definedName name="ФОКОТАнна">[1]РЕЕСТР!#REF!</definedName>
    <definedName name="ФОКОТБогучар">[1]РЕЕСТР!#REF!</definedName>
    <definedName name="ФОКОТВоробьевка_">#REF!</definedName>
    <definedName name="ФОКОТВоронежОС">[1]РЕЕСТР!#REF!</definedName>
    <definedName name="ФОКОТВоронежОС_">#REF!</definedName>
    <definedName name="ФОКОТГрафскийСан_">#REF!</definedName>
    <definedName name="ФОКОТКалач">[1]РЕЕСТР!#REF!</definedName>
    <definedName name="ФОКОТКалач_">#REF!</definedName>
    <definedName name="ФОКОТКаменка">[1]РЕЕСТР!#REF!</definedName>
    <definedName name="ФОКОТКантемировка">[1]РЕЕСТР!#REF!</definedName>
    <definedName name="ФОКОТЛиски">[1]РЕЕСТР!#REF!</definedName>
    <definedName name="ФОКОТНовохоперск">[1]РЕЕСТР!#REF!</definedName>
    <definedName name="ФОКОТНУсмань">[1]РЕЕСТР!#REF!</definedName>
    <definedName name="ФОКОТНУсманьРык">[1]РЕЕСТР!#REF!</definedName>
    <definedName name="ФОКОТНУсманьРык_">#REF!</definedName>
    <definedName name="ФОКОТОстрогожск">[1]РЕЕСТР!#REF!</definedName>
    <definedName name="ФОКОТПавловск">[1]РЕЕСТР!#REF!</definedName>
    <definedName name="ФОКОТПанино">[1]РЕЕСТР!#REF!</definedName>
    <definedName name="ФОКОТСемилуки">[1]РЕЕСТР!#REF!</definedName>
    <definedName name="ФОКОТСлобода_">#REF!</definedName>
    <definedName name="ФОКОТТерновка">[1]РЕЕСТР!#REF!</definedName>
    <definedName name="ФОКОТЭртиль">[1]РЕЕСТР!#REF!</definedName>
    <definedName name="ХохолЛицейРемонт">[1]РЕЕСТР!#REF!</definedName>
    <definedName name="ХудожкаШкола_">#REF!</definedName>
    <definedName name="ЦентрПоликлинВоронеж_">#REF!</definedName>
    <definedName name="ШиловоПоликлин_">#REF!</definedName>
    <definedName name="ШкИнетерБутурлин">[1]РЕЕСТР!#REF!</definedName>
    <definedName name="ШкИнетерБутурлин_">#REF!</definedName>
    <definedName name="ЩучьеДК">[1]РЕЕСТР!#REF!</definedName>
    <definedName name="ЭртилКинотеатр_">#REF!</definedName>
    <definedName name="ЭртильЦРБ_">#REF!</definedName>
    <definedName name="ЭртильШкола_">#REF!</definedName>
    <definedName name="ЯркиИнтер_">#REF!</definedName>
  </definedNames>
  <calcPr calcId="152511"/>
</workbook>
</file>

<file path=xl/calcChain.xml><?xml version="1.0" encoding="utf-8"?>
<calcChain xmlns="http://schemas.openxmlformats.org/spreadsheetml/2006/main">
  <c r="Z1067" i="1" l="1"/>
  <c r="Z1071" i="1"/>
  <c r="V1067" i="1"/>
  <c r="Y1067" i="1"/>
  <c r="Y1071" i="1"/>
  <c r="Z836" i="1" l="1"/>
  <c r="Y836" i="1"/>
  <c r="Y1273" i="1" l="1"/>
  <c r="Y1277" i="1"/>
  <c r="Z1273" i="1"/>
  <c r="Z1275" i="1"/>
  <c r="Z1277" i="1"/>
  <c r="V1273" i="1"/>
  <c r="W837" i="1" l="1"/>
  <c r="Z840" i="1"/>
  <c r="Y840" i="1"/>
  <c r="AN771" i="1"/>
  <c r="W771" i="1" l="1"/>
  <c r="Z769" i="1"/>
  <c r="Y769" i="1"/>
  <c r="R1072" i="1" l="1"/>
  <c r="Z1079" i="1" l="1"/>
  <c r="Z1084" i="1"/>
  <c r="Y1084" i="1"/>
  <c r="V1084" i="1"/>
  <c r="U1084" i="1"/>
  <c r="R1084" i="1"/>
  <c r="Q1084" i="1"/>
  <c r="Z1082" i="1"/>
  <c r="Z1004" i="1"/>
  <c r="V928" i="1" l="1"/>
  <c r="R928" i="1"/>
  <c r="Q928" i="1"/>
  <c r="Z1064" i="1" l="1"/>
  <c r="Y1064" i="1"/>
  <c r="R926" i="1"/>
  <c r="Q926" i="1"/>
  <c r="R923" i="1"/>
  <c r="Q923" i="1"/>
  <c r="R916" i="1"/>
  <c r="Q916" i="1"/>
  <c r="Q918" i="1"/>
  <c r="R918" i="1"/>
  <c r="R913" i="1"/>
  <c r="Y136" i="1" l="1"/>
  <c r="Y140" i="1"/>
  <c r="Y126" i="1"/>
  <c r="Y130" i="1"/>
  <c r="V833" i="1"/>
  <c r="V831" i="1"/>
  <c r="Q911" i="1" l="1"/>
  <c r="Q913" i="1"/>
  <c r="R906" i="1"/>
  <c r="Q906" i="1"/>
  <c r="R908" i="1"/>
  <c r="Q908" i="1"/>
  <c r="R831" i="1"/>
  <c r="Q831" i="1"/>
  <c r="Q833" i="1"/>
  <c r="R984" i="1" l="1"/>
  <c r="R982" i="1" s="1"/>
  <c r="V984" i="1"/>
  <c r="R977" i="1"/>
  <c r="R972" i="1"/>
  <c r="Q982" i="1"/>
  <c r="Q984" i="1"/>
  <c r="Q977" i="1"/>
  <c r="V979" i="1"/>
  <c r="Q979" i="1"/>
  <c r="R979" i="1"/>
  <c r="Q972" i="1" l="1"/>
  <c r="Q974" i="1"/>
  <c r="Y294" i="1" l="1"/>
  <c r="Z809" i="1" l="1"/>
  <c r="Z804" i="1"/>
  <c r="Z1076" i="1" l="1"/>
  <c r="Y1076" i="1"/>
  <c r="V1072" i="1"/>
  <c r="U1072" i="1"/>
  <c r="R1145" i="1" l="1"/>
  <c r="R1146" i="1"/>
  <c r="R1144" i="1"/>
  <c r="R904" i="1"/>
  <c r="R905" i="1"/>
  <c r="Z902" i="1"/>
  <c r="Z903" i="1"/>
  <c r="Z904" i="1"/>
  <c r="Z905" i="1"/>
  <c r="V901" i="1"/>
  <c r="Z901" i="1" s="1"/>
  <c r="R1142" i="1" l="1"/>
  <c r="U539" i="1"/>
  <c r="Y539" i="1" s="1"/>
  <c r="Y535" i="1" s="1"/>
  <c r="U297" i="1"/>
  <c r="Y297" i="1" s="1"/>
  <c r="Y1074" i="1"/>
  <c r="Y1072" i="1" s="1"/>
  <c r="T1074" i="1"/>
  <c r="U961" i="1"/>
  <c r="Y1082" i="1"/>
  <c r="Z1209" i="1"/>
  <c r="Y1209" i="1"/>
  <c r="Z1205" i="1"/>
  <c r="Z1204" i="1"/>
  <c r="Y1205" i="1"/>
  <c r="Y1204" i="1"/>
  <c r="Q1202" i="1"/>
  <c r="Q1174" i="1"/>
  <c r="U1174" i="1"/>
  <c r="Z1034" i="1"/>
  <c r="Y1034" i="1"/>
  <c r="X1034" i="1"/>
  <c r="Z1029" i="1"/>
  <c r="Y1029" i="1"/>
  <c r="X1029" i="1"/>
  <c r="Z1024" i="1"/>
  <c r="X1024" i="1"/>
  <c r="Y1024" i="1"/>
  <c r="X1019" i="1"/>
  <c r="Z1019" i="1"/>
  <c r="Y1019" i="1"/>
  <c r="AB1014" i="1"/>
  <c r="Z1014" i="1"/>
  <c r="AD1014" i="1" s="1"/>
  <c r="Y1014" i="1"/>
  <c r="AC1014" i="1" s="1"/>
  <c r="Z1009" i="1"/>
  <c r="Y1009" i="1"/>
  <c r="Y1004" i="1"/>
  <c r="X1004" i="1"/>
  <c r="Z938" i="1"/>
  <c r="Y938" i="1"/>
  <c r="R936" i="1"/>
  <c r="E937" i="1"/>
  <c r="D937" i="1"/>
  <c r="Z933" i="1"/>
  <c r="Y933" i="1"/>
  <c r="R931" i="1"/>
  <c r="Z928" i="1"/>
  <c r="Z929" i="1"/>
  <c r="Y929" i="1"/>
  <c r="U928" i="1"/>
  <c r="Y928" i="1" s="1"/>
  <c r="V923" i="1"/>
  <c r="Z923" i="1" s="1"/>
  <c r="U923" i="1"/>
  <c r="Y923" i="1" s="1"/>
  <c r="R897" i="1"/>
  <c r="R892" i="1"/>
  <c r="R891" i="1" s="1"/>
  <c r="Z919" i="1"/>
  <c r="Y919" i="1"/>
  <c r="V918" i="1"/>
  <c r="Z918" i="1" s="1"/>
  <c r="U918" i="1"/>
  <c r="Y918" i="1" s="1"/>
  <c r="Y913" i="1"/>
  <c r="V913" i="1"/>
  <c r="Z913" i="1" s="1"/>
  <c r="Z909" i="1"/>
  <c r="Y909" i="1"/>
  <c r="V908" i="1"/>
  <c r="Z908" i="1" s="1"/>
  <c r="U908" i="1"/>
  <c r="Y908" i="1" s="1"/>
  <c r="Z976" i="1"/>
  <c r="V974" i="1"/>
  <c r="Z974" i="1" s="1"/>
  <c r="U974" i="1"/>
  <c r="Y976" i="1"/>
  <c r="V982" i="1"/>
  <c r="Z984" i="1"/>
  <c r="Z982" i="1" s="1"/>
  <c r="Z972" i="1" l="1"/>
  <c r="X1074" i="1"/>
  <c r="V972" i="1"/>
  <c r="U984" i="1"/>
  <c r="Y984" i="1" s="1"/>
  <c r="Y982" i="1" s="1"/>
  <c r="Y986" i="1"/>
  <c r="Z979" i="1"/>
  <c r="Z977" i="1" s="1"/>
  <c r="U979" i="1"/>
  <c r="Y979" i="1" s="1"/>
  <c r="Y977" i="1" s="1"/>
  <c r="V977" i="1"/>
  <c r="Y981" i="1"/>
  <c r="Y957" i="1"/>
  <c r="V957" i="1"/>
  <c r="Z957" i="1" s="1"/>
  <c r="Z835" i="1"/>
  <c r="AN254" i="1"/>
  <c r="AN255" i="1"/>
  <c r="AN256" i="1"/>
  <c r="AN257" i="1"/>
  <c r="AN258" i="1"/>
  <c r="AN264" i="1"/>
  <c r="AN265" i="1"/>
  <c r="AN266" i="1"/>
  <c r="AN267" i="1"/>
  <c r="AN268" i="1"/>
  <c r="AN654" i="1"/>
  <c r="AN655" i="1"/>
  <c r="AN656" i="1"/>
  <c r="AN657" i="1"/>
  <c r="AN658" i="1"/>
  <c r="AN688" i="1"/>
  <c r="AN689" i="1"/>
  <c r="AN690" i="1"/>
  <c r="AN691" i="1"/>
  <c r="AN692" i="1"/>
  <c r="AN693" i="1"/>
  <c r="AN694" i="1"/>
  <c r="AN695" i="1"/>
  <c r="AN696" i="1"/>
  <c r="AN697" i="1"/>
  <c r="AN786" i="1"/>
  <c r="AN787" i="1"/>
  <c r="AN788" i="1"/>
  <c r="AN789" i="1"/>
  <c r="AN790" i="1"/>
  <c r="AN791" i="1"/>
  <c r="AN792" i="1"/>
  <c r="AN793" i="1"/>
  <c r="AN794" i="1"/>
  <c r="AN795" i="1"/>
  <c r="AN812" i="1"/>
  <c r="AN813" i="1"/>
  <c r="AN814" i="1"/>
  <c r="AN815" i="1"/>
  <c r="AN816" i="1"/>
  <c r="AN821" i="1"/>
  <c r="AN822" i="1"/>
  <c r="AN823" i="1"/>
  <c r="AN824" i="1"/>
  <c r="AN825" i="1"/>
  <c r="AN1132" i="1"/>
  <c r="AN1133" i="1"/>
  <c r="AN1134" i="1"/>
  <c r="AN1135" i="1"/>
  <c r="AN1136" i="1"/>
  <c r="AN1197" i="1"/>
  <c r="AN1198" i="1"/>
  <c r="AN1199" i="1"/>
  <c r="AN1200" i="1"/>
  <c r="AN1201" i="1"/>
  <c r="AM186" i="1"/>
  <c r="AM187" i="1"/>
  <c r="AM188" i="1"/>
  <c r="AM191" i="1"/>
  <c r="AM192" i="1"/>
  <c r="AM193" i="1"/>
  <c r="AM196" i="1"/>
  <c r="AM197" i="1"/>
  <c r="AM198" i="1"/>
  <c r="AM201" i="1"/>
  <c r="AM202" i="1"/>
  <c r="AM203" i="1"/>
  <c r="AM254" i="1"/>
  <c r="AM255" i="1"/>
  <c r="AM256" i="1"/>
  <c r="AM257" i="1"/>
  <c r="AM258" i="1"/>
  <c r="AM264" i="1"/>
  <c r="AM265" i="1"/>
  <c r="AM266" i="1"/>
  <c r="AM267" i="1"/>
  <c r="AM268" i="1"/>
  <c r="AM654" i="1"/>
  <c r="AM655" i="1"/>
  <c r="AM656" i="1"/>
  <c r="AM657" i="1"/>
  <c r="AM658" i="1"/>
  <c r="AM688" i="1"/>
  <c r="AM689" i="1"/>
  <c r="AM690" i="1"/>
  <c r="AM691" i="1"/>
  <c r="AM692" i="1"/>
  <c r="AM693" i="1"/>
  <c r="AM694" i="1"/>
  <c r="AM695" i="1"/>
  <c r="AM696" i="1"/>
  <c r="AM697" i="1"/>
  <c r="AM786" i="1"/>
  <c r="AM787" i="1"/>
  <c r="AM788" i="1"/>
  <c r="AM789" i="1"/>
  <c r="AM790" i="1"/>
  <c r="AM791" i="1"/>
  <c r="AM792" i="1"/>
  <c r="AM793" i="1"/>
  <c r="AM794" i="1"/>
  <c r="AM795" i="1"/>
  <c r="AM812" i="1"/>
  <c r="AM813" i="1"/>
  <c r="AM814" i="1"/>
  <c r="AM815" i="1"/>
  <c r="AM816" i="1"/>
  <c r="AM821" i="1"/>
  <c r="AM822" i="1"/>
  <c r="AM823" i="1"/>
  <c r="AM824" i="1"/>
  <c r="AM825" i="1"/>
  <c r="AM902" i="1"/>
  <c r="AM1132" i="1"/>
  <c r="AM1133" i="1"/>
  <c r="AM1134" i="1"/>
  <c r="AM1135" i="1"/>
  <c r="AM1136" i="1"/>
  <c r="AM1197" i="1"/>
  <c r="AM1198" i="1"/>
  <c r="AM1199" i="1"/>
  <c r="AM1200" i="1"/>
  <c r="AM1201" i="1"/>
  <c r="Z833" i="1"/>
  <c r="Y835" i="1"/>
  <c r="U833" i="1"/>
  <c r="Y833" i="1" s="1"/>
  <c r="X923" i="1"/>
  <c r="T831" i="1"/>
  <c r="X833" i="1"/>
  <c r="X831" i="1" s="1"/>
  <c r="X918" i="1"/>
  <c r="X979" i="1"/>
  <c r="X977" i="1" s="1"/>
  <c r="T977" i="1"/>
  <c r="X984" i="1"/>
  <c r="X982" i="1" s="1"/>
  <c r="T982" i="1"/>
  <c r="X913" i="1"/>
  <c r="T972" i="1"/>
  <c r="X974" i="1"/>
  <c r="X972" i="1" s="1"/>
  <c r="P972" i="1"/>
  <c r="Y831" i="1" l="1"/>
  <c r="Z831" i="1"/>
  <c r="Z1074" i="1"/>
  <c r="Z1072" i="1" s="1"/>
  <c r="S1074" i="1"/>
  <c r="X1072" i="1"/>
  <c r="S1033" i="1"/>
  <c r="S1034" i="1"/>
  <c r="S1035" i="1"/>
  <c r="S1036" i="1"/>
  <c r="S1003" i="1"/>
  <c r="S1004" i="1"/>
  <c r="S1005" i="1"/>
  <c r="S1006" i="1"/>
  <c r="S1028" i="1"/>
  <c r="S1029" i="1"/>
  <c r="S1030" i="1"/>
  <c r="S1031" i="1"/>
  <c r="S1023" i="1"/>
  <c r="S1024" i="1"/>
  <c r="S1025" i="1"/>
  <c r="S1026" i="1"/>
  <c r="S1018" i="1"/>
  <c r="S1019" i="1"/>
  <c r="S1020" i="1"/>
  <c r="S1021" i="1"/>
  <c r="S1013" i="1"/>
  <c r="S1014" i="1"/>
  <c r="S1015" i="1"/>
  <c r="S1016" i="1"/>
  <c r="S1008" i="1"/>
  <c r="S1009" i="1"/>
  <c r="S1010" i="1"/>
  <c r="S1011" i="1"/>
  <c r="W1072" i="1" l="1"/>
  <c r="W1074" i="1"/>
  <c r="Q1207" i="1"/>
  <c r="R1209" i="1"/>
  <c r="R1207" i="1" s="1"/>
  <c r="R1204" i="1"/>
  <c r="R1202" i="1" s="1"/>
  <c r="R1189" i="1"/>
  <c r="AE1282" i="1"/>
  <c r="Z1282" i="1"/>
  <c r="X1282" i="1"/>
  <c r="V1282" i="1"/>
  <c r="T1282" i="1"/>
  <c r="O1282" i="1"/>
  <c r="I1282" i="1"/>
  <c r="G1282" i="1" s="1"/>
  <c r="AE1281" i="1"/>
  <c r="AD1281" i="1"/>
  <c r="AB1281" i="1"/>
  <c r="O1281" i="1"/>
  <c r="I1281" i="1"/>
  <c r="AC1281" i="1" s="1"/>
  <c r="AE1280" i="1"/>
  <c r="AD1280" i="1"/>
  <c r="AB1280" i="1"/>
  <c r="Y1280" i="1"/>
  <c r="Y1282" i="1" s="1"/>
  <c r="U1280" i="1"/>
  <c r="U1282" i="1" s="1"/>
  <c r="O1280" i="1"/>
  <c r="I1280" i="1"/>
  <c r="G1280" i="1" s="1"/>
  <c r="AM1280" i="1" s="1"/>
  <c r="AE1279" i="1"/>
  <c r="AD1279" i="1"/>
  <c r="AB1279" i="1"/>
  <c r="O1279" i="1"/>
  <c r="I1279" i="1"/>
  <c r="AC1279" i="1" s="1"/>
  <c r="D1279" i="1"/>
  <c r="D1278" i="1" s="1"/>
  <c r="AE1278" i="1"/>
  <c r="AD1278" i="1"/>
  <c r="AC1278" i="1"/>
  <c r="AB1278" i="1"/>
  <c r="W1278" i="1"/>
  <c r="S1278" i="1"/>
  <c r="O1278" i="1"/>
  <c r="K1278" i="1"/>
  <c r="G1278" i="1"/>
  <c r="AE1277" i="1"/>
  <c r="X1277" i="1"/>
  <c r="T1277" i="1"/>
  <c r="O1277" i="1"/>
  <c r="I1277" i="1"/>
  <c r="G1277" i="1" s="1"/>
  <c r="AE1276" i="1"/>
  <c r="AD1276" i="1"/>
  <c r="AB1276" i="1"/>
  <c r="O1276" i="1"/>
  <c r="I1276" i="1"/>
  <c r="AC1276" i="1" s="1"/>
  <c r="AE1275" i="1"/>
  <c r="AD1275" i="1"/>
  <c r="AB1275" i="1"/>
  <c r="Y1275" i="1"/>
  <c r="U1275" i="1"/>
  <c r="U1277" i="1" s="1"/>
  <c r="O1275" i="1"/>
  <c r="I1275" i="1"/>
  <c r="G1275" i="1" s="1"/>
  <c r="AM1275" i="1" s="1"/>
  <c r="AE1274" i="1"/>
  <c r="AD1274" i="1"/>
  <c r="AB1274" i="1"/>
  <c r="O1274" i="1"/>
  <c r="I1274" i="1"/>
  <c r="AC1274" i="1" s="1"/>
  <c r="D1274" i="1"/>
  <c r="D1273" i="1" s="1"/>
  <c r="AE1273" i="1"/>
  <c r="AD1273" i="1"/>
  <c r="AC1273" i="1"/>
  <c r="AB1273" i="1"/>
  <c r="W1273" i="1"/>
  <c r="S1273" i="1"/>
  <c r="O1273" i="1"/>
  <c r="K1273" i="1"/>
  <c r="G1273" i="1"/>
  <c r="AE1272" i="1"/>
  <c r="Z1272" i="1"/>
  <c r="X1272" i="1"/>
  <c r="V1272" i="1"/>
  <c r="T1272" i="1"/>
  <c r="O1272" i="1"/>
  <c r="I1272" i="1"/>
  <c r="G1272" i="1" s="1"/>
  <c r="AE1271" i="1"/>
  <c r="AD1271" i="1"/>
  <c r="AB1271" i="1"/>
  <c r="O1271" i="1"/>
  <c r="I1271" i="1"/>
  <c r="AC1271" i="1" s="1"/>
  <c r="AE1270" i="1"/>
  <c r="AD1270" i="1"/>
  <c r="AB1270" i="1"/>
  <c r="Y1270" i="1"/>
  <c r="Y1272" i="1" s="1"/>
  <c r="U1270" i="1"/>
  <c r="U1272" i="1" s="1"/>
  <c r="O1270" i="1"/>
  <c r="I1270" i="1"/>
  <c r="G1270" i="1" s="1"/>
  <c r="AM1270" i="1" s="1"/>
  <c r="AE1269" i="1"/>
  <c r="AD1269" i="1"/>
  <c r="AB1269" i="1"/>
  <c r="O1269" i="1"/>
  <c r="I1269" i="1"/>
  <c r="AC1269" i="1" s="1"/>
  <c r="D1269" i="1"/>
  <c r="D1268" i="1" s="1"/>
  <c r="AE1268" i="1"/>
  <c r="AD1268" i="1"/>
  <c r="AC1268" i="1"/>
  <c r="AB1268" i="1"/>
  <c r="W1268" i="1"/>
  <c r="S1268" i="1"/>
  <c r="O1268" i="1"/>
  <c r="K1268" i="1"/>
  <c r="G1268" i="1"/>
  <c r="AE1267" i="1"/>
  <c r="Z1267" i="1"/>
  <c r="X1267" i="1"/>
  <c r="V1267" i="1"/>
  <c r="T1267" i="1"/>
  <c r="O1267" i="1"/>
  <c r="I1267" i="1"/>
  <c r="G1267" i="1" s="1"/>
  <c r="AE1266" i="1"/>
  <c r="AD1266" i="1"/>
  <c r="AB1266" i="1"/>
  <c r="O1266" i="1"/>
  <c r="I1266" i="1"/>
  <c r="AC1266" i="1" s="1"/>
  <c r="AE1265" i="1"/>
  <c r="AD1265" i="1"/>
  <c r="AB1265" i="1"/>
  <c r="Y1265" i="1"/>
  <c r="Y1267" i="1" s="1"/>
  <c r="U1265" i="1"/>
  <c r="U1267" i="1" s="1"/>
  <c r="O1265" i="1"/>
  <c r="I1265" i="1"/>
  <c r="G1265" i="1" s="1"/>
  <c r="AM1265" i="1" s="1"/>
  <c r="AE1264" i="1"/>
  <c r="AD1264" i="1"/>
  <c r="AB1264" i="1"/>
  <c r="O1264" i="1"/>
  <c r="I1264" i="1"/>
  <c r="AC1264" i="1" s="1"/>
  <c r="D1264" i="1"/>
  <c r="D1263" i="1" s="1"/>
  <c r="AE1263" i="1"/>
  <c r="AD1263" i="1"/>
  <c r="AC1263" i="1"/>
  <c r="AB1263" i="1"/>
  <c r="W1263" i="1"/>
  <c r="S1263" i="1"/>
  <c r="O1263" i="1"/>
  <c r="K1263" i="1"/>
  <c r="G1263" i="1"/>
  <c r="AE1262" i="1"/>
  <c r="Z1262" i="1"/>
  <c r="X1262" i="1"/>
  <c r="V1262" i="1"/>
  <c r="T1262" i="1"/>
  <c r="O1262" i="1"/>
  <c r="I1262" i="1"/>
  <c r="G1262" i="1" s="1"/>
  <c r="AE1261" i="1"/>
  <c r="AD1261" i="1"/>
  <c r="AB1261" i="1"/>
  <c r="O1261" i="1"/>
  <c r="I1261" i="1"/>
  <c r="AC1261" i="1" s="1"/>
  <c r="AE1260" i="1"/>
  <c r="AD1260" i="1"/>
  <c r="AB1260" i="1"/>
  <c r="Y1260" i="1"/>
  <c r="Y1262" i="1" s="1"/>
  <c r="U1260" i="1"/>
  <c r="U1262" i="1" s="1"/>
  <c r="O1260" i="1"/>
  <c r="I1260" i="1"/>
  <c r="G1260" i="1" s="1"/>
  <c r="AM1260" i="1" s="1"/>
  <c r="AE1259" i="1"/>
  <c r="AD1259" i="1"/>
  <c r="AB1259" i="1"/>
  <c r="O1259" i="1"/>
  <c r="I1259" i="1"/>
  <c r="AC1259" i="1" s="1"/>
  <c r="D1259" i="1"/>
  <c r="D1258" i="1" s="1"/>
  <c r="AE1258" i="1"/>
  <c r="AD1258" i="1"/>
  <c r="AC1258" i="1"/>
  <c r="AB1258" i="1"/>
  <c r="W1258" i="1"/>
  <c r="S1258" i="1"/>
  <c r="O1258" i="1"/>
  <c r="K1258" i="1"/>
  <c r="G1258" i="1"/>
  <c r="AE1257" i="1"/>
  <c r="Z1257" i="1"/>
  <c r="X1257" i="1"/>
  <c r="V1257" i="1"/>
  <c r="T1257" i="1"/>
  <c r="O1257" i="1"/>
  <c r="I1257" i="1"/>
  <c r="G1257" i="1" s="1"/>
  <c r="AE1256" i="1"/>
  <c r="AD1256" i="1"/>
  <c r="AB1256" i="1"/>
  <c r="O1256" i="1"/>
  <c r="I1256" i="1"/>
  <c r="AC1256" i="1" s="1"/>
  <c r="AE1255" i="1"/>
  <c r="AD1255" i="1"/>
  <c r="AB1255" i="1"/>
  <c r="Y1255" i="1"/>
  <c r="Y1257" i="1" s="1"/>
  <c r="U1255" i="1"/>
  <c r="U1257" i="1" s="1"/>
  <c r="O1255" i="1"/>
  <c r="I1255" i="1"/>
  <c r="G1255" i="1" s="1"/>
  <c r="AM1255" i="1" s="1"/>
  <c r="AE1254" i="1"/>
  <c r="AD1254" i="1"/>
  <c r="AB1254" i="1"/>
  <c r="O1254" i="1"/>
  <c r="I1254" i="1"/>
  <c r="AC1254" i="1" s="1"/>
  <c r="D1254" i="1"/>
  <c r="D1253" i="1" s="1"/>
  <c r="AE1253" i="1"/>
  <c r="AD1253" i="1"/>
  <c r="AC1253" i="1"/>
  <c r="AB1253" i="1"/>
  <c r="W1253" i="1"/>
  <c r="S1253" i="1"/>
  <c r="O1253" i="1"/>
  <c r="K1253" i="1"/>
  <c r="G1253" i="1"/>
  <c r="AE1252" i="1"/>
  <c r="Z1252" i="1"/>
  <c r="X1252" i="1"/>
  <c r="V1252" i="1"/>
  <c r="T1252" i="1"/>
  <c r="O1252" i="1"/>
  <c r="I1252" i="1"/>
  <c r="G1252" i="1" s="1"/>
  <c r="AE1251" i="1"/>
  <c r="AD1251" i="1"/>
  <c r="AB1251" i="1"/>
  <c r="O1251" i="1"/>
  <c r="I1251" i="1"/>
  <c r="AC1251" i="1" s="1"/>
  <c r="AE1250" i="1"/>
  <c r="AD1250" i="1"/>
  <c r="AB1250" i="1"/>
  <c r="Y1250" i="1"/>
  <c r="U1250" i="1"/>
  <c r="U1252" i="1" s="1"/>
  <c r="O1250" i="1"/>
  <c r="I1250" i="1"/>
  <c r="G1250" i="1" s="1"/>
  <c r="AM1250" i="1" s="1"/>
  <c r="AE1249" i="1"/>
  <c r="AD1249" i="1"/>
  <c r="AB1249" i="1"/>
  <c r="O1249" i="1"/>
  <c r="I1249" i="1"/>
  <c r="AC1249" i="1" s="1"/>
  <c r="D1249" i="1"/>
  <c r="D1248" i="1" s="1"/>
  <c r="AE1248" i="1"/>
  <c r="AD1248" i="1"/>
  <c r="AC1248" i="1"/>
  <c r="AB1248" i="1"/>
  <c r="W1248" i="1"/>
  <c r="S1248" i="1"/>
  <c r="O1248" i="1"/>
  <c r="K1248" i="1"/>
  <c r="G1248" i="1"/>
  <c r="AE1247" i="1"/>
  <c r="Z1247" i="1"/>
  <c r="X1247" i="1"/>
  <c r="V1247" i="1"/>
  <c r="T1247" i="1"/>
  <c r="O1247" i="1"/>
  <c r="I1247" i="1"/>
  <c r="G1247" i="1" s="1"/>
  <c r="AE1246" i="1"/>
  <c r="AD1246" i="1"/>
  <c r="AB1246" i="1"/>
  <c r="O1246" i="1"/>
  <c r="I1246" i="1"/>
  <c r="AC1246" i="1" s="1"/>
  <c r="AE1245" i="1"/>
  <c r="AD1245" i="1"/>
  <c r="AB1245" i="1"/>
  <c r="Y1245" i="1"/>
  <c r="Y1247" i="1" s="1"/>
  <c r="U1245" i="1"/>
  <c r="U1247" i="1" s="1"/>
  <c r="O1245" i="1"/>
  <c r="I1245" i="1"/>
  <c r="G1245" i="1" s="1"/>
  <c r="AM1245" i="1" s="1"/>
  <c r="AE1244" i="1"/>
  <c r="AD1244" i="1"/>
  <c r="AB1244" i="1"/>
  <c r="O1244" i="1"/>
  <c r="I1244" i="1"/>
  <c r="AC1244" i="1" s="1"/>
  <c r="D1244" i="1"/>
  <c r="D1243" i="1" s="1"/>
  <c r="AE1243" i="1"/>
  <c r="AD1243" i="1"/>
  <c r="AC1243" i="1"/>
  <c r="AB1243" i="1"/>
  <c r="W1243" i="1"/>
  <c r="S1243" i="1"/>
  <c r="O1243" i="1"/>
  <c r="K1243" i="1"/>
  <c r="G1243" i="1"/>
  <c r="AE1242" i="1"/>
  <c r="Z1242" i="1"/>
  <c r="X1242" i="1"/>
  <c r="V1242" i="1"/>
  <c r="T1242" i="1"/>
  <c r="O1242" i="1"/>
  <c r="I1242" i="1"/>
  <c r="G1242" i="1" s="1"/>
  <c r="AE1241" i="1"/>
  <c r="AD1241" i="1"/>
  <c r="AB1241" i="1"/>
  <c r="O1241" i="1"/>
  <c r="I1241" i="1"/>
  <c r="AC1241" i="1" s="1"/>
  <c r="AE1240" i="1"/>
  <c r="AD1240" i="1"/>
  <c r="AB1240" i="1"/>
  <c r="Y1240" i="1"/>
  <c r="Y1242" i="1" s="1"/>
  <c r="U1240" i="1"/>
  <c r="U1242" i="1" s="1"/>
  <c r="O1240" i="1"/>
  <c r="I1240" i="1"/>
  <c r="G1240" i="1" s="1"/>
  <c r="AM1240" i="1" s="1"/>
  <c r="AE1239" i="1"/>
  <c r="AD1239" i="1"/>
  <c r="AB1239" i="1"/>
  <c r="O1239" i="1"/>
  <c r="I1239" i="1"/>
  <c r="AC1239" i="1" s="1"/>
  <c r="D1239" i="1"/>
  <c r="D1238" i="1" s="1"/>
  <c r="AE1238" i="1"/>
  <c r="AD1238" i="1"/>
  <c r="AC1238" i="1"/>
  <c r="AB1238" i="1"/>
  <c r="W1238" i="1"/>
  <c r="S1238" i="1"/>
  <c r="O1238" i="1"/>
  <c r="K1238" i="1"/>
  <c r="G1238" i="1"/>
  <c r="AE1237" i="1"/>
  <c r="Z1237" i="1"/>
  <c r="X1237" i="1"/>
  <c r="V1237" i="1"/>
  <c r="T1237" i="1"/>
  <c r="O1237" i="1"/>
  <c r="I1237" i="1"/>
  <c r="G1237" i="1" s="1"/>
  <c r="AE1236" i="1"/>
  <c r="AD1236" i="1"/>
  <c r="AB1236" i="1"/>
  <c r="O1236" i="1"/>
  <c r="I1236" i="1"/>
  <c r="AC1236" i="1" s="1"/>
  <c r="AE1235" i="1"/>
  <c r="AD1235" i="1"/>
  <c r="AB1235" i="1"/>
  <c r="Y1235" i="1"/>
  <c r="Y1237" i="1" s="1"/>
  <c r="U1235" i="1"/>
  <c r="U1237" i="1" s="1"/>
  <c r="O1235" i="1"/>
  <c r="I1235" i="1"/>
  <c r="G1235" i="1" s="1"/>
  <c r="AM1235" i="1" s="1"/>
  <c r="AE1234" i="1"/>
  <c r="AD1234" i="1"/>
  <c r="AB1234" i="1"/>
  <c r="O1234" i="1"/>
  <c r="I1234" i="1"/>
  <c r="AC1234" i="1" s="1"/>
  <c r="D1234" i="1"/>
  <c r="D1233" i="1" s="1"/>
  <c r="AE1233" i="1"/>
  <c r="AD1233" i="1"/>
  <c r="AC1233" i="1"/>
  <c r="AB1233" i="1"/>
  <c r="W1233" i="1"/>
  <c r="S1233" i="1"/>
  <c r="O1233" i="1"/>
  <c r="K1233" i="1"/>
  <c r="G1233" i="1"/>
  <c r="AE1232" i="1"/>
  <c r="Z1232" i="1"/>
  <c r="X1232" i="1"/>
  <c r="V1232" i="1"/>
  <c r="T1232" i="1"/>
  <c r="O1232" i="1"/>
  <c r="I1232" i="1"/>
  <c r="G1232" i="1" s="1"/>
  <c r="AE1231" i="1"/>
  <c r="AD1231" i="1"/>
  <c r="AB1231" i="1"/>
  <c r="O1231" i="1"/>
  <c r="I1231" i="1"/>
  <c r="AC1231" i="1" s="1"/>
  <c r="AE1230" i="1"/>
  <c r="AD1230" i="1"/>
  <c r="AB1230" i="1"/>
  <c r="Y1230" i="1"/>
  <c r="Y1232" i="1" s="1"/>
  <c r="U1230" i="1"/>
  <c r="U1232" i="1" s="1"/>
  <c r="O1230" i="1"/>
  <c r="I1230" i="1"/>
  <c r="G1230" i="1" s="1"/>
  <c r="AM1230" i="1" s="1"/>
  <c r="AE1229" i="1"/>
  <c r="AD1229" i="1"/>
  <c r="AB1229" i="1"/>
  <c r="O1229" i="1"/>
  <c r="I1229" i="1"/>
  <c r="D1229" i="1"/>
  <c r="D1228" i="1" s="1"/>
  <c r="AE1228" i="1"/>
  <c r="AD1228" i="1"/>
  <c r="AC1228" i="1"/>
  <c r="AB1228" i="1"/>
  <c r="W1228" i="1"/>
  <c r="S1228" i="1"/>
  <c r="O1228" i="1"/>
  <c r="K1228" i="1"/>
  <c r="G1228" i="1"/>
  <c r="AE1227" i="1"/>
  <c r="Z1227" i="1"/>
  <c r="X1227" i="1"/>
  <c r="V1227" i="1"/>
  <c r="T1227" i="1"/>
  <c r="O1227" i="1"/>
  <c r="I1227" i="1"/>
  <c r="G1227" i="1" s="1"/>
  <c r="AE1226" i="1"/>
  <c r="AD1226" i="1"/>
  <c r="AB1226" i="1"/>
  <c r="O1226" i="1"/>
  <c r="I1226" i="1"/>
  <c r="AE1225" i="1"/>
  <c r="AD1225" i="1"/>
  <c r="AB1225" i="1"/>
  <c r="Y1225" i="1"/>
  <c r="Y1227" i="1" s="1"/>
  <c r="U1225" i="1"/>
  <c r="U1227" i="1" s="1"/>
  <c r="O1225" i="1"/>
  <c r="I1225" i="1"/>
  <c r="G1225" i="1" s="1"/>
  <c r="AM1225" i="1" s="1"/>
  <c r="AE1224" i="1"/>
  <c r="AD1224" i="1"/>
  <c r="AB1224" i="1"/>
  <c r="O1224" i="1"/>
  <c r="I1224" i="1"/>
  <c r="D1224" i="1"/>
  <c r="D1223" i="1" s="1"/>
  <c r="AE1223" i="1"/>
  <c r="AD1223" i="1"/>
  <c r="AC1223" i="1"/>
  <c r="AB1223" i="1"/>
  <c r="W1223" i="1"/>
  <c r="S1223" i="1"/>
  <c r="O1223" i="1"/>
  <c r="K1223" i="1"/>
  <c r="G1223" i="1"/>
  <c r="AE1222" i="1"/>
  <c r="Z1222" i="1"/>
  <c r="X1222" i="1"/>
  <c r="V1222" i="1"/>
  <c r="T1222" i="1"/>
  <c r="O1222" i="1"/>
  <c r="I1222" i="1"/>
  <c r="G1222" i="1" s="1"/>
  <c r="AE1221" i="1"/>
  <c r="AD1221" i="1"/>
  <c r="AB1221" i="1"/>
  <c r="O1221" i="1"/>
  <c r="I1221" i="1"/>
  <c r="G1221" i="1" s="1"/>
  <c r="AM1221" i="1" s="1"/>
  <c r="AE1220" i="1"/>
  <c r="AD1220" i="1"/>
  <c r="AB1220" i="1"/>
  <c r="Y1220" i="1"/>
  <c r="Y1222" i="1" s="1"/>
  <c r="U1220" i="1"/>
  <c r="U1222" i="1" s="1"/>
  <c r="O1220" i="1"/>
  <c r="I1220" i="1"/>
  <c r="G1220" i="1" s="1"/>
  <c r="AM1220" i="1" s="1"/>
  <c r="AE1219" i="1"/>
  <c r="AD1219" i="1"/>
  <c r="AB1219" i="1"/>
  <c r="O1219" i="1"/>
  <c r="I1219" i="1"/>
  <c r="G1219" i="1" s="1"/>
  <c r="AM1219" i="1" s="1"/>
  <c r="D1219" i="1"/>
  <c r="D1218" i="1" s="1"/>
  <c r="AE1218" i="1"/>
  <c r="AD1218" i="1"/>
  <c r="AC1218" i="1"/>
  <c r="AB1218" i="1"/>
  <c r="W1218" i="1"/>
  <c r="S1218" i="1"/>
  <c r="O1218" i="1"/>
  <c r="K1218" i="1"/>
  <c r="G1218" i="1"/>
  <c r="AE1217" i="1"/>
  <c r="Z1217" i="1"/>
  <c r="Y1217" i="1"/>
  <c r="X1217" i="1"/>
  <c r="W1217" i="1" s="1"/>
  <c r="V1217" i="1"/>
  <c r="U1217" i="1"/>
  <c r="T1217" i="1"/>
  <c r="O1217" i="1"/>
  <c r="I1217" i="1"/>
  <c r="G1217" i="1" s="1"/>
  <c r="D1217" i="1"/>
  <c r="AE1216" i="1"/>
  <c r="AD1216" i="1"/>
  <c r="AB1216" i="1"/>
  <c r="O1216" i="1"/>
  <c r="I1216" i="1"/>
  <c r="AC1216" i="1" s="1"/>
  <c r="AE1215" i="1"/>
  <c r="AD1215" i="1"/>
  <c r="AB1215" i="1"/>
  <c r="O1215" i="1"/>
  <c r="I1215" i="1"/>
  <c r="AC1215" i="1" s="1"/>
  <c r="AE1214" i="1"/>
  <c r="AD1214" i="1"/>
  <c r="AB1214" i="1"/>
  <c r="O1214" i="1"/>
  <c r="I1214" i="1"/>
  <c r="AC1214" i="1" s="1"/>
  <c r="D1214" i="1"/>
  <c r="D1213" i="1" s="1"/>
  <c r="AE1213" i="1"/>
  <c r="AD1213" i="1"/>
  <c r="AC1213" i="1"/>
  <c r="AB1213" i="1"/>
  <c r="W1213" i="1"/>
  <c r="S1213" i="1"/>
  <c r="O1213" i="1"/>
  <c r="K1213" i="1"/>
  <c r="G1213" i="1"/>
  <c r="AE1171" i="1"/>
  <c r="Z1171" i="1"/>
  <c r="X1171" i="1"/>
  <c r="V1171" i="1"/>
  <c r="T1171" i="1"/>
  <c r="O1171" i="1"/>
  <c r="I1171" i="1"/>
  <c r="G1171" i="1" s="1"/>
  <c r="AE1170" i="1"/>
  <c r="AD1170" i="1"/>
  <c r="AB1170" i="1"/>
  <c r="O1170" i="1"/>
  <c r="I1170" i="1"/>
  <c r="AC1170" i="1" s="1"/>
  <c r="AE1169" i="1"/>
  <c r="AD1169" i="1"/>
  <c r="AB1169" i="1"/>
  <c r="O1169" i="1"/>
  <c r="I1169" i="1"/>
  <c r="AC1169" i="1" s="1"/>
  <c r="AE1168" i="1"/>
  <c r="AD1168" i="1"/>
  <c r="AB1168" i="1"/>
  <c r="Y1168" i="1"/>
  <c r="Y1171" i="1" s="1"/>
  <c r="U1168" i="1"/>
  <c r="U1171" i="1" s="1"/>
  <c r="O1168" i="1"/>
  <c r="I1168" i="1"/>
  <c r="G1168" i="1" s="1"/>
  <c r="AM1168" i="1" s="1"/>
  <c r="D1168" i="1"/>
  <c r="D1167" i="1" s="1"/>
  <c r="AE1167" i="1"/>
  <c r="AD1167" i="1"/>
  <c r="AC1167" i="1"/>
  <c r="AB1167" i="1"/>
  <c r="AA1167" i="1" s="1"/>
  <c r="W1167" i="1"/>
  <c r="S1167" i="1"/>
  <c r="O1167" i="1"/>
  <c r="K1167" i="1"/>
  <c r="G1167" i="1"/>
  <c r="AE1166" i="1"/>
  <c r="Z1166" i="1"/>
  <c r="X1166" i="1"/>
  <c r="V1166" i="1"/>
  <c r="T1166" i="1"/>
  <c r="O1166" i="1"/>
  <c r="I1166" i="1"/>
  <c r="G1166" i="1" s="1"/>
  <c r="AE1165" i="1"/>
  <c r="AD1165" i="1"/>
  <c r="AB1165" i="1"/>
  <c r="O1165" i="1"/>
  <c r="I1165" i="1"/>
  <c r="AC1165" i="1" s="1"/>
  <c r="AE1164" i="1"/>
  <c r="AD1164" i="1"/>
  <c r="AB1164" i="1"/>
  <c r="Y1164" i="1"/>
  <c r="Y1166" i="1" s="1"/>
  <c r="U1164" i="1"/>
  <c r="U1166" i="1" s="1"/>
  <c r="O1164" i="1"/>
  <c r="I1164" i="1"/>
  <c r="G1164" i="1" s="1"/>
  <c r="AM1164" i="1" s="1"/>
  <c r="AE1163" i="1"/>
  <c r="AD1163" i="1"/>
  <c r="AB1163" i="1"/>
  <c r="O1163" i="1"/>
  <c r="I1163" i="1"/>
  <c r="AC1163" i="1" s="1"/>
  <c r="D1163" i="1"/>
  <c r="D1162" i="1" s="1"/>
  <c r="AE1162" i="1"/>
  <c r="AD1162" i="1"/>
  <c r="AC1162" i="1"/>
  <c r="AB1162" i="1"/>
  <c r="W1162" i="1"/>
  <c r="S1162" i="1"/>
  <c r="O1162" i="1"/>
  <c r="K1162" i="1"/>
  <c r="G1162" i="1"/>
  <c r="AE1161" i="1"/>
  <c r="X1161" i="1"/>
  <c r="V1161" i="1"/>
  <c r="T1161" i="1"/>
  <c r="O1161" i="1"/>
  <c r="I1161" i="1"/>
  <c r="G1161" i="1" s="1"/>
  <c r="AE1160" i="1"/>
  <c r="AD1160" i="1"/>
  <c r="AB1160" i="1"/>
  <c r="Y1160" i="1"/>
  <c r="U1160" i="1"/>
  <c r="O1160" i="1"/>
  <c r="I1160" i="1"/>
  <c r="G1160" i="1" s="1"/>
  <c r="AM1160" i="1" s="1"/>
  <c r="AE1159" i="1"/>
  <c r="AB1159" i="1"/>
  <c r="Z1159" i="1"/>
  <c r="Y1159" i="1" s="1"/>
  <c r="U1159" i="1"/>
  <c r="O1159" i="1"/>
  <c r="I1159" i="1"/>
  <c r="G1159" i="1" s="1"/>
  <c r="AM1159" i="1" s="1"/>
  <c r="AE1158" i="1"/>
  <c r="AD1158" i="1"/>
  <c r="AB1158" i="1"/>
  <c r="O1158" i="1"/>
  <c r="I1158" i="1"/>
  <c r="G1158" i="1" s="1"/>
  <c r="AM1158" i="1" s="1"/>
  <c r="D1158" i="1"/>
  <c r="D1157" i="1" s="1"/>
  <c r="AE1157" i="1"/>
  <c r="AD1157" i="1"/>
  <c r="AC1157" i="1"/>
  <c r="AB1157" i="1"/>
  <c r="W1157" i="1"/>
  <c r="S1157" i="1"/>
  <c r="O1157" i="1"/>
  <c r="K1157" i="1"/>
  <c r="G1157" i="1"/>
  <c r="AE1156" i="1"/>
  <c r="Z1156" i="1"/>
  <c r="X1156" i="1"/>
  <c r="V1156" i="1"/>
  <c r="T1156" i="1"/>
  <c r="O1156" i="1"/>
  <c r="I1156" i="1"/>
  <c r="G1156" i="1" s="1"/>
  <c r="D1156" i="1"/>
  <c r="AE1155" i="1"/>
  <c r="AD1155" i="1"/>
  <c r="AB1155" i="1"/>
  <c r="O1155" i="1"/>
  <c r="I1155" i="1"/>
  <c r="AC1155" i="1" s="1"/>
  <c r="AE1154" i="1"/>
  <c r="AD1154" i="1"/>
  <c r="AB1154" i="1"/>
  <c r="O1154" i="1"/>
  <c r="I1154" i="1"/>
  <c r="AC1154" i="1" s="1"/>
  <c r="AE1153" i="1"/>
  <c r="AD1153" i="1"/>
  <c r="AB1153" i="1"/>
  <c r="Y1153" i="1"/>
  <c r="U1153" i="1"/>
  <c r="U1156" i="1" s="1"/>
  <c r="O1153" i="1"/>
  <c r="I1153" i="1"/>
  <c r="G1153" i="1" s="1"/>
  <c r="AM1153" i="1" s="1"/>
  <c r="D1153" i="1"/>
  <c r="AE1152" i="1"/>
  <c r="AD1152" i="1"/>
  <c r="AC1152" i="1"/>
  <c r="AB1152" i="1"/>
  <c r="W1152" i="1"/>
  <c r="S1152" i="1"/>
  <c r="O1152" i="1"/>
  <c r="K1152" i="1"/>
  <c r="G1152" i="1"/>
  <c r="AE1151" i="1"/>
  <c r="Z1151" i="1"/>
  <c r="X1151" i="1"/>
  <c r="V1151" i="1"/>
  <c r="T1151" i="1"/>
  <c r="O1151" i="1"/>
  <c r="I1151" i="1"/>
  <c r="G1151" i="1" s="1"/>
  <c r="AE1150" i="1"/>
  <c r="AD1150" i="1"/>
  <c r="AB1150" i="1"/>
  <c r="Y1150" i="1"/>
  <c r="U1150" i="1"/>
  <c r="O1150" i="1"/>
  <c r="I1150" i="1"/>
  <c r="G1150" i="1" s="1"/>
  <c r="AM1150" i="1" s="1"/>
  <c r="AE1149" i="1"/>
  <c r="AD1149" i="1"/>
  <c r="AB1149" i="1"/>
  <c r="Y1149" i="1"/>
  <c r="U1149" i="1"/>
  <c r="O1149" i="1"/>
  <c r="I1149" i="1"/>
  <c r="G1149" i="1" s="1"/>
  <c r="AM1149" i="1" s="1"/>
  <c r="AE1148" i="1"/>
  <c r="AD1148" i="1"/>
  <c r="AB1148" i="1"/>
  <c r="O1148" i="1"/>
  <c r="I1148" i="1"/>
  <c r="AC1148" i="1" s="1"/>
  <c r="AE1147" i="1"/>
  <c r="AD1147" i="1"/>
  <c r="AC1147" i="1"/>
  <c r="AB1147" i="1"/>
  <c r="W1147" i="1"/>
  <c r="S1147" i="1"/>
  <c r="O1147" i="1"/>
  <c r="K1147" i="1"/>
  <c r="G1147" i="1"/>
  <c r="D1147" i="1"/>
  <c r="AE1146" i="1"/>
  <c r="Z1146" i="1"/>
  <c r="X1146" i="1"/>
  <c r="V1146" i="1"/>
  <c r="T1146" i="1"/>
  <c r="O1146" i="1"/>
  <c r="I1146" i="1"/>
  <c r="G1146" i="1" s="1"/>
  <c r="AE1145" i="1"/>
  <c r="AD1145" i="1"/>
  <c r="AB1145" i="1"/>
  <c r="Y1145" i="1"/>
  <c r="U1145" i="1"/>
  <c r="O1145" i="1"/>
  <c r="I1145" i="1"/>
  <c r="G1145" i="1" s="1"/>
  <c r="AM1145" i="1" s="1"/>
  <c r="AE1144" i="1"/>
  <c r="AD1144" i="1"/>
  <c r="AB1144" i="1"/>
  <c r="Y1144" i="1"/>
  <c r="U1144" i="1"/>
  <c r="O1144" i="1"/>
  <c r="I1144" i="1"/>
  <c r="G1144" i="1" s="1"/>
  <c r="AM1144" i="1" s="1"/>
  <c r="AE1143" i="1"/>
  <c r="AD1143" i="1"/>
  <c r="AB1143" i="1"/>
  <c r="O1143" i="1"/>
  <c r="I1143" i="1"/>
  <c r="G1143" i="1" s="1"/>
  <c r="AM1143" i="1" s="1"/>
  <c r="AE1142" i="1"/>
  <c r="AD1142" i="1"/>
  <c r="AC1142" i="1"/>
  <c r="AB1142" i="1"/>
  <c r="W1142" i="1"/>
  <c r="S1142" i="1"/>
  <c r="O1142" i="1"/>
  <c r="K1142" i="1"/>
  <c r="G1142" i="1"/>
  <c r="D1142" i="1"/>
  <c r="AE1141" i="1"/>
  <c r="Z1141" i="1"/>
  <c r="V1141" i="1"/>
  <c r="O1141" i="1"/>
  <c r="I1141" i="1"/>
  <c r="G1141" i="1" s="1"/>
  <c r="AE1140" i="1"/>
  <c r="AD1140" i="1"/>
  <c r="AB1140" i="1"/>
  <c r="Y1140" i="1"/>
  <c r="U1140" i="1"/>
  <c r="O1140" i="1"/>
  <c r="I1140" i="1"/>
  <c r="G1140" i="1" s="1"/>
  <c r="AM1140" i="1" s="1"/>
  <c r="AE1139" i="1"/>
  <c r="AD1139" i="1"/>
  <c r="AB1139" i="1"/>
  <c r="Y1139" i="1"/>
  <c r="U1139" i="1"/>
  <c r="O1139" i="1"/>
  <c r="I1139" i="1"/>
  <c r="G1139" i="1" s="1"/>
  <c r="AM1139" i="1" s="1"/>
  <c r="AE1138" i="1"/>
  <c r="AD1138" i="1"/>
  <c r="AB1138" i="1"/>
  <c r="O1138" i="1"/>
  <c r="I1138" i="1"/>
  <c r="AC1138" i="1" s="1"/>
  <c r="D1138" i="1"/>
  <c r="D1137" i="1" s="1"/>
  <c r="AE1137" i="1"/>
  <c r="AD1137" i="1"/>
  <c r="AC1137" i="1"/>
  <c r="AB1137" i="1"/>
  <c r="W1137" i="1"/>
  <c r="S1137" i="1"/>
  <c r="O1137" i="1"/>
  <c r="K1137" i="1"/>
  <c r="G1137" i="1"/>
  <c r="AE1115" i="1"/>
  <c r="Z1115" i="1"/>
  <c r="X1115" i="1"/>
  <c r="V1115" i="1"/>
  <c r="T1115" i="1"/>
  <c r="O1115" i="1"/>
  <c r="I1115" i="1"/>
  <c r="G1115" i="1" s="1"/>
  <c r="AE1114" i="1"/>
  <c r="AD1114" i="1"/>
  <c r="AB1114" i="1"/>
  <c r="O1114" i="1"/>
  <c r="I1114" i="1"/>
  <c r="AC1114" i="1" s="1"/>
  <c r="AE1113" i="1"/>
  <c r="AD1113" i="1"/>
  <c r="AB1113" i="1"/>
  <c r="Y1113" i="1"/>
  <c r="Y1115" i="1" s="1"/>
  <c r="U1113" i="1"/>
  <c r="U1115" i="1" s="1"/>
  <c r="O1113" i="1"/>
  <c r="I1113" i="1"/>
  <c r="G1113" i="1" s="1"/>
  <c r="AM1113" i="1" s="1"/>
  <c r="AE1112" i="1"/>
  <c r="AD1112" i="1"/>
  <c r="AB1112" i="1"/>
  <c r="O1112" i="1"/>
  <c r="I1112" i="1"/>
  <c r="AC1112" i="1" s="1"/>
  <c r="D1112" i="1"/>
  <c r="AH1111" i="1"/>
  <c r="AD1111" i="1" s="1"/>
  <c r="AG1111" i="1"/>
  <c r="AC1111" i="1" s="1"/>
  <c r="AF1111" i="1"/>
  <c r="W1111" i="1"/>
  <c r="S1111" i="1"/>
  <c r="O1111" i="1"/>
  <c r="K1111" i="1"/>
  <c r="G1111" i="1"/>
  <c r="D1111" i="1"/>
  <c r="AE1110" i="1"/>
  <c r="Z1110" i="1"/>
  <c r="X1110" i="1"/>
  <c r="V1110" i="1"/>
  <c r="T1110" i="1"/>
  <c r="O1110" i="1"/>
  <c r="I1110" i="1"/>
  <c r="G1110" i="1" s="1"/>
  <c r="AE1109" i="1"/>
  <c r="AD1109" i="1"/>
  <c r="AB1109" i="1"/>
  <c r="O1109" i="1"/>
  <c r="I1109" i="1"/>
  <c r="G1109" i="1" s="1"/>
  <c r="AM1109" i="1" s="1"/>
  <c r="AE1108" i="1"/>
  <c r="AD1108" i="1"/>
  <c r="AB1108" i="1"/>
  <c r="O1108" i="1"/>
  <c r="I1108" i="1"/>
  <c r="G1108" i="1" s="1"/>
  <c r="AM1108" i="1" s="1"/>
  <c r="AE1107" i="1"/>
  <c r="AD1107" i="1"/>
  <c r="AB1107" i="1"/>
  <c r="Y1107" i="1"/>
  <c r="Y1110" i="1" s="1"/>
  <c r="U1107" i="1"/>
  <c r="U1110" i="1" s="1"/>
  <c r="O1107" i="1"/>
  <c r="I1107" i="1"/>
  <c r="G1107" i="1" s="1"/>
  <c r="AM1107" i="1" s="1"/>
  <c r="D1107" i="1"/>
  <c r="D1106" i="1" s="1"/>
  <c r="AE1106" i="1"/>
  <c r="AD1106" i="1"/>
  <c r="AC1106" i="1"/>
  <c r="AB1106" i="1"/>
  <c r="W1106" i="1"/>
  <c r="S1106" i="1"/>
  <c r="O1106" i="1"/>
  <c r="K1106" i="1"/>
  <c r="G1106" i="1"/>
  <c r="AE1105" i="1"/>
  <c r="Z1105" i="1"/>
  <c r="X1105" i="1"/>
  <c r="V1105" i="1"/>
  <c r="T1105" i="1"/>
  <c r="O1105" i="1"/>
  <c r="I1105" i="1"/>
  <c r="G1105" i="1" s="1"/>
  <c r="AE1104" i="1"/>
  <c r="AD1104" i="1"/>
  <c r="AB1104" i="1"/>
  <c r="O1104" i="1"/>
  <c r="I1104" i="1"/>
  <c r="AC1104" i="1" s="1"/>
  <c r="AE1103" i="1"/>
  <c r="AD1103" i="1"/>
  <c r="AB1103" i="1"/>
  <c r="O1103" i="1"/>
  <c r="I1103" i="1"/>
  <c r="AC1103" i="1" s="1"/>
  <c r="AE1102" i="1"/>
  <c r="AD1102" i="1"/>
  <c r="AB1102" i="1"/>
  <c r="Y1102" i="1"/>
  <c r="Y1105" i="1" s="1"/>
  <c r="U1102" i="1"/>
  <c r="U1105" i="1" s="1"/>
  <c r="O1102" i="1"/>
  <c r="I1102" i="1"/>
  <c r="G1102" i="1" s="1"/>
  <c r="AM1102" i="1" s="1"/>
  <c r="D1102" i="1"/>
  <c r="D1101" i="1" s="1"/>
  <c r="AE1101" i="1"/>
  <c r="AD1101" i="1"/>
  <c r="AC1101" i="1"/>
  <c r="AB1101" i="1"/>
  <c r="W1101" i="1"/>
  <c r="S1101" i="1"/>
  <c r="O1101" i="1"/>
  <c r="K1101" i="1"/>
  <c r="G1101" i="1"/>
  <c r="AM1101" i="1" s="1"/>
  <c r="AE1100" i="1"/>
  <c r="Z1100" i="1"/>
  <c r="X1100" i="1"/>
  <c r="V1100" i="1"/>
  <c r="T1100" i="1"/>
  <c r="O1100" i="1"/>
  <c r="I1100" i="1"/>
  <c r="G1100" i="1" s="1"/>
  <c r="AE1099" i="1"/>
  <c r="AD1099" i="1"/>
  <c r="AB1099" i="1"/>
  <c r="O1099" i="1"/>
  <c r="I1099" i="1"/>
  <c r="AC1099" i="1" s="1"/>
  <c r="AE1098" i="1"/>
  <c r="AD1098" i="1"/>
  <c r="AB1098" i="1"/>
  <c r="Y1098" i="1"/>
  <c r="Y1100" i="1" s="1"/>
  <c r="U1098" i="1"/>
  <c r="U1100" i="1" s="1"/>
  <c r="O1098" i="1"/>
  <c r="I1098" i="1"/>
  <c r="G1098" i="1" s="1"/>
  <c r="AM1098" i="1" s="1"/>
  <c r="AE1097" i="1"/>
  <c r="AD1097" i="1"/>
  <c r="AB1097" i="1"/>
  <c r="O1097" i="1"/>
  <c r="I1097" i="1"/>
  <c r="AC1097" i="1" s="1"/>
  <c r="D1097" i="1"/>
  <c r="D1096" i="1" s="1"/>
  <c r="AE1096" i="1"/>
  <c r="AD1096" i="1"/>
  <c r="AC1096" i="1"/>
  <c r="AB1096" i="1"/>
  <c r="W1096" i="1"/>
  <c r="S1096" i="1"/>
  <c r="O1096" i="1"/>
  <c r="K1096" i="1"/>
  <c r="G1096" i="1"/>
  <c r="AE1095" i="1"/>
  <c r="Z1095" i="1"/>
  <c r="X1095" i="1"/>
  <c r="V1095" i="1"/>
  <c r="T1095" i="1"/>
  <c r="O1095" i="1"/>
  <c r="I1095" i="1"/>
  <c r="G1095" i="1" s="1"/>
  <c r="AE1094" i="1"/>
  <c r="AD1094" i="1"/>
  <c r="AB1094" i="1"/>
  <c r="Y1094" i="1"/>
  <c r="U1094" i="1"/>
  <c r="O1094" i="1"/>
  <c r="I1094" i="1"/>
  <c r="G1094" i="1" s="1"/>
  <c r="AM1094" i="1" s="1"/>
  <c r="AE1093" i="1"/>
  <c r="AD1093" i="1"/>
  <c r="AB1093" i="1"/>
  <c r="Y1093" i="1"/>
  <c r="U1093" i="1"/>
  <c r="O1093" i="1"/>
  <c r="I1093" i="1"/>
  <c r="G1093" i="1" s="1"/>
  <c r="AM1093" i="1" s="1"/>
  <c r="AE1092" i="1"/>
  <c r="AD1092" i="1"/>
  <c r="AB1092" i="1"/>
  <c r="O1092" i="1"/>
  <c r="I1092" i="1"/>
  <c r="AC1092" i="1" s="1"/>
  <c r="D1092" i="1"/>
  <c r="D1091" i="1" s="1"/>
  <c r="AE1091" i="1"/>
  <c r="AD1091" i="1"/>
  <c r="AC1091" i="1"/>
  <c r="AB1091" i="1"/>
  <c r="W1091" i="1"/>
  <c r="S1091" i="1"/>
  <c r="O1091" i="1"/>
  <c r="K1091" i="1"/>
  <c r="G1091" i="1"/>
  <c r="D1152" i="1" l="1"/>
  <c r="AM1091" i="1"/>
  <c r="AM1142" i="1"/>
  <c r="AM1147" i="1"/>
  <c r="AA1142" i="1"/>
  <c r="AN1142" i="1" s="1"/>
  <c r="AM1167" i="1"/>
  <c r="AM1096" i="1"/>
  <c r="AM1137" i="1"/>
  <c r="Y1151" i="1"/>
  <c r="AC1151" i="1" s="1"/>
  <c r="AN1167" i="1"/>
  <c r="AM1218" i="1"/>
  <c r="AM1228" i="1"/>
  <c r="AM1238" i="1"/>
  <c r="AM1248" i="1"/>
  <c r="AM1258" i="1"/>
  <c r="AM1268" i="1"/>
  <c r="AM1278" i="1"/>
  <c r="AM1111" i="1"/>
  <c r="AM1157" i="1"/>
  <c r="AM1162" i="1"/>
  <c r="AM1213" i="1"/>
  <c r="S1217" i="1"/>
  <c r="AM1217" i="1" s="1"/>
  <c r="AM1106" i="1"/>
  <c r="AM1152" i="1"/>
  <c r="S1156" i="1"/>
  <c r="AA1157" i="1"/>
  <c r="AN1157" i="1" s="1"/>
  <c r="U1161" i="1"/>
  <c r="S1161" i="1" s="1"/>
  <c r="AC1160" i="1"/>
  <c r="AA1162" i="1"/>
  <c r="AN1162" i="1" s="1"/>
  <c r="AA1213" i="1"/>
  <c r="AN1213" i="1" s="1"/>
  <c r="AM1223" i="1"/>
  <c r="AM1233" i="1"/>
  <c r="AM1243" i="1"/>
  <c r="AM1253" i="1"/>
  <c r="AM1263" i="1"/>
  <c r="AM1273" i="1"/>
  <c r="Y1095" i="1"/>
  <c r="AC1095" i="1" s="1"/>
  <c r="AA1096" i="1"/>
  <c r="AN1096" i="1" s="1"/>
  <c r="G1104" i="1"/>
  <c r="AM1104" i="1" s="1"/>
  <c r="AE1111" i="1"/>
  <c r="G1112" i="1"/>
  <c r="AM1112" i="1" s="1"/>
  <c r="AC1115" i="1"/>
  <c r="G1114" i="1"/>
  <c r="AM1114" i="1" s="1"/>
  <c r="AA1137" i="1"/>
  <c r="AN1137" i="1" s="1"/>
  <c r="AA1218" i="1"/>
  <c r="AN1218" i="1" s="1"/>
  <c r="AA1223" i="1"/>
  <c r="AN1223" i="1" s="1"/>
  <c r="AA1228" i="1"/>
  <c r="AN1228" i="1" s="1"/>
  <c r="AA1233" i="1"/>
  <c r="AN1233" i="1" s="1"/>
  <c r="AA1238" i="1"/>
  <c r="AN1238" i="1" s="1"/>
  <c r="AA1243" i="1"/>
  <c r="AN1243" i="1" s="1"/>
  <c r="AA1248" i="1"/>
  <c r="AN1248" i="1" s="1"/>
  <c r="AA1253" i="1"/>
  <c r="AN1253" i="1" s="1"/>
  <c r="W1257" i="1"/>
  <c r="AA1258" i="1"/>
  <c r="AN1258" i="1" s="1"/>
  <c r="W1262" i="1"/>
  <c r="AA1263" i="1"/>
  <c r="AN1263" i="1" s="1"/>
  <c r="W1267" i="1"/>
  <c r="AA1268" i="1"/>
  <c r="AN1268" i="1" s="1"/>
  <c r="W1272" i="1"/>
  <c r="AA1273" i="1"/>
  <c r="AN1273" i="1" s="1"/>
  <c r="W1277" i="1"/>
  <c r="AA1278" i="1"/>
  <c r="AN1278" i="1" s="1"/>
  <c r="Y1141" i="1"/>
  <c r="U1141" i="1"/>
  <c r="S1141" i="1" s="1"/>
  <c r="G1138" i="1"/>
  <c r="AM1138" i="1" s="1"/>
  <c r="AC1140" i="1"/>
  <c r="AA1140" i="1" s="1"/>
  <c r="AN1140" i="1" s="1"/>
  <c r="U1146" i="1"/>
  <c r="S1146" i="1" s="1"/>
  <c r="U1151" i="1"/>
  <c r="AA1152" i="1"/>
  <c r="AN1152" i="1" s="1"/>
  <c r="G1169" i="1"/>
  <c r="AM1169" i="1" s="1"/>
  <c r="G1170" i="1"/>
  <c r="AM1170" i="1" s="1"/>
  <c r="AD1171" i="1"/>
  <c r="AA1214" i="1"/>
  <c r="AN1214" i="1" s="1"/>
  <c r="G1216" i="1"/>
  <c r="AM1216" i="1" s="1"/>
  <c r="AB1217" i="1"/>
  <c r="AC1224" i="1"/>
  <c r="G1224" i="1"/>
  <c r="AM1224" i="1" s="1"/>
  <c r="AC1226" i="1"/>
  <c r="G1226" i="1"/>
  <c r="AM1226" i="1" s="1"/>
  <c r="AC1229" i="1"/>
  <c r="G1229" i="1"/>
  <c r="AM1229" i="1" s="1"/>
  <c r="AC1217" i="1"/>
  <c r="AB1227" i="1"/>
  <c r="AA1227" i="1" s="1"/>
  <c r="AN1227" i="1" s="1"/>
  <c r="AD1217" i="1"/>
  <c r="AD1227" i="1"/>
  <c r="G1231" i="1"/>
  <c r="AM1231" i="1" s="1"/>
  <c r="AD1232" i="1"/>
  <c r="G1234" i="1"/>
  <c r="AM1234" i="1" s="1"/>
  <c r="G1236" i="1"/>
  <c r="AM1236" i="1" s="1"/>
  <c r="AD1237" i="1"/>
  <c r="G1239" i="1"/>
  <c r="AM1239" i="1" s="1"/>
  <c r="G1241" i="1"/>
  <c r="AM1241" i="1" s="1"/>
  <c r="AD1242" i="1"/>
  <c r="G1244" i="1"/>
  <c r="AM1244" i="1" s="1"/>
  <c r="G1246" i="1"/>
  <c r="AM1246" i="1" s="1"/>
  <c r="AD1247" i="1"/>
  <c r="G1249" i="1"/>
  <c r="AM1249" i="1" s="1"/>
  <c r="G1251" i="1"/>
  <c r="AM1251" i="1" s="1"/>
  <c r="AD1252" i="1"/>
  <c r="G1254" i="1"/>
  <c r="AM1254" i="1" s="1"/>
  <c r="G1256" i="1"/>
  <c r="AM1256" i="1" s="1"/>
  <c r="AD1257" i="1"/>
  <c r="G1259" i="1"/>
  <c r="AM1259" i="1" s="1"/>
  <c r="G1261" i="1"/>
  <c r="AM1261" i="1" s="1"/>
  <c r="AD1262" i="1"/>
  <c r="G1264" i="1"/>
  <c r="AM1264" i="1" s="1"/>
  <c r="G1266" i="1"/>
  <c r="AM1266" i="1" s="1"/>
  <c r="AD1267" i="1"/>
  <c r="G1269" i="1"/>
  <c r="AM1269" i="1" s="1"/>
  <c r="G1271" i="1"/>
  <c r="AM1271" i="1" s="1"/>
  <c r="AD1272" i="1"/>
  <c r="G1274" i="1"/>
  <c r="AM1274" i="1" s="1"/>
  <c r="G1276" i="1"/>
  <c r="AM1276" i="1" s="1"/>
  <c r="AD1277" i="1"/>
  <c r="G1279" i="1"/>
  <c r="AM1279" i="1" s="1"/>
  <c r="G1281" i="1"/>
  <c r="AM1281" i="1" s="1"/>
  <c r="AD1282" i="1"/>
  <c r="AB1232" i="1"/>
  <c r="AB1237" i="1"/>
  <c r="AA1237" i="1" s="1"/>
  <c r="AN1237" i="1" s="1"/>
  <c r="AB1242" i="1"/>
  <c r="AB1247" i="1"/>
  <c r="G1214" i="1"/>
  <c r="AM1214" i="1" s="1"/>
  <c r="G1215" i="1"/>
  <c r="AM1215" i="1" s="1"/>
  <c r="AC1219" i="1"/>
  <c r="AA1219" i="1" s="1"/>
  <c r="AN1219" i="1" s="1"/>
  <c r="AC1222" i="1"/>
  <c r="AC1221" i="1"/>
  <c r="AA1221" i="1" s="1"/>
  <c r="AN1221" i="1" s="1"/>
  <c r="AD1222" i="1"/>
  <c r="AC1227" i="1"/>
  <c r="AC1232" i="1"/>
  <c r="AC1237" i="1"/>
  <c r="AC1242" i="1"/>
  <c r="AA1242" i="1" s="1"/>
  <c r="AN1242" i="1" s="1"/>
  <c r="AC1247" i="1"/>
  <c r="AA1215" i="1"/>
  <c r="AN1215" i="1" s="1"/>
  <c r="AA1216" i="1"/>
  <c r="AN1216" i="1" s="1"/>
  <c r="AC1220" i="1"/>
  <c r="AA1220" i="1" s="1"/>
  <c r="AN1220" i="1" s="1"/>
  <c r="AB1222" i="1"/>
  <c r="W1222" i="1"/>
  <c r="AM1222" i="1" s="1"/>
  <c r="AA1224" i="1"/>
  <c r="AN1224" i="1" s="1"/>
  <c r="AA1226" i="1"/>
  <c r="AN1226" i="1" s="1"/>
  <c r="S1227" i="1"/>
  <c r="AA1229" i="1"/>
  <c r="AN1229" i="1" s="1"/>
  <c r="AA1231" i="1"/>
  <c r="AN1231" i="1" s="1"/>
  <c r="S1232" i="1"/>
  <c r="AA1234" i="1"/>
  <c r="AN1234" i="1" s="1"/>
  <c r="AA1236" i="1"/>
  <c r="AN1236" i="1" s="1"/>
  <c r="S1237" i="1"/>
  <c r="AA1239" i="1"/>
  <c r="AN1239" i="1" s="1"/>
  <c r="AA1241" i="1"/>
  <c r="AN1241" i="1" s="1"/>
  <c r="S1242" i="1"/>
  <c r="AA1244" i="1"/>
  <c r="AN1244" i="1" s="1"/>
  <c r="AA1246" i="1"/>
  <c r="AN1246" i="1" s="1"/>
  <c r="S1247" i="1"/>
  <c r="AA1247" i="1"/>
  <c r="AN1247" i="1" s="1"/>
  <c r="AC1225" i="1"/>
  <c r="AA1225" i="1" s="1"/>
  <c r="AN1225" i="1" s="1"/>
  <c r="W1227" i="1"/>
  <c r="AM1227" i="1" s="1"/>
  <c r="AC1230" i="1"/>
  <c r="AA1230" i="1" s="1"/>
  <c r="AN1230" i="1" s="1"/>
  <c r="W1232" i="1"/>
  <c r="AC1235" i="1"/>
  <c r="AA1235" i="1" s="1"/>
  <c r="AN1235" i="1" s="1"/>
  <c r="W1237" i="1"/>
  <c r="AM1237" i="1" s="1"/>
  <c r="AC1240" i="1"/>
  <c r="AA1240" i="1" s="1"/>
  <c r="AN1240" i="1" s="1"/>
  <c r="W1242" i="1"/>
  <c r="AM1242" i="1" s="1"/>
  <c r="AC1245" i="1"/>
  <c r="AA1245" i="1" s="1"/>
  <c r="AN1245" i="1" s="1"/>
  <c r="W1247" i="1"/>
  <c r="AM1247" i="1" s="1"/>
  <c r="Y1252" i="1"/>
  <c r="AC1252" i="1" s="1"/>
  <c r="AC1250" i="1"/>
  <c r="AC1257" i="1"/>
  <c r="AC1262" i="1"/>
  <c r="AC1267" i="1"/>
  <c r="AC1272" i="1"/>
  <c r="AC1277" i="1"/>
  <c r="AC1282" i="1"/>
  <c r="AA1249" i="1"/>
  <c r="AN1249" i="1" s="1"/>
  <c r="AA1250" i="1"/>
  <c r="AN1250" i="1" s="1"/>
  <c r="AA1251" i="1"/>
  <c r="AN1251" i="1" s="1"/>
  <c r="S1252" i="1"/>
  <c r="W1252" i="1"/>
  <c r="AB1252" i="1"/>
  <c r="AA1254" i="1"/>
  <c r="AN1254" i="1" s="1"/>
  <c r="AA1256" i="1"/>
  <c r="AN1256" i="1" s="1"/>
  <c r="S1257" i="1"/>
  <c r="AA1259" i="1"/>
  <c r="AN1259" i="1" s="1"/>
  <c r="AA1261" i="1"/>
  <c r="AN1261" i="1" s="1"/>
  <c r="S1262" i="1"/>
  <c r="AA1264" i="1"/>
  <c r="AN1264" i="1" s="1"/>
  <c r="AA1266" i="1"/>
  <c r="AN1266" i="1" s="1"/>
  <c r="S1267" i="1"/>
  <c r="AA1269" i="1"/>
  <c r="AN1269" i="1" s="1"/>
  <c r="AA1271" i="1"/>
  <c r="AN1271" i="1" s="1"/>
  <c r="S1272" i="1"/>
  <c r="AA1274" i="1"/>
  <c r="AN1274" i="1" s="1"/>
  <c r="AA1276" i="1"/>
  <c r="AN1276" i="1" s="1"/>
  <c r="S1277" i="1"/>
  <c r="AA1279" i="1"/>
  <c r="AN1279" i="1" s="1"/>
  <c r="AA1281" i="1"/>
  <c r="AN1281" i="1" s="1"/>
  <c r="S1282" i="1"/>
  <c r="AM1282" i="1" s="1"/>
  <c r="W1282" i="1"/>
  <c r="AB1257" i="1"/>
  <c r="AB1262" i="1"/>
  <c r="AB1267" i="1"/>
  <c r="AB1272" i="1"/>
  <c r="AB1277" i="1"/>
  <c r="AB1282" i="1"/>
  <c r="AC1255" i="1"/>
  <c r="AA1255" i="1" s="1"/>
  <c r="AN1255" i="1" s="1"/>
  <c r="AC1260" i="1"/>
  <c r="AA1260" i="1" s="1"/>
  <c r="AN1260" i="1" s="1"/>
  <c r="AC1265" i="1"/>
  <c r="AA1265" i="1" s="1"/>
  <c r="AN1265" i="1" s="1"/>
  <c r="AC1270" i="1"/>
  <c r="AA1270" i="1" s="1"/>
  <c r="AN1270" i="1" s="1"/>
  <c r="AC1275" i="1"/>
  <c r="AA1275" i="1" s="1"/>
  <c r="AN1275" i="1" s="1"/>
  <c r="AC1280" i="1"/>
  <c r="AA1280" i="1" s="1"/>
  <c r="AN1280" i="1" s="1"/>
  <c r="AC1171" i="1"/>
  <c r="AA1169" i="1"/>
  <c r="AN1169" i="1" s="1"/>
  <c r="AA1170" i="1"/>
  <c r="AN1170" i="1" s="1"/>
  <c r="S1171" i="1"/>
  <c r="W1171" i="1"/>
  <c r="AM1171" i="1" s="1"/>
  <c r="AB1171" i="1"/>
  <c r="AC1168" i="1"/>
  <c r="AA1168" i="1" s="1"/>
  <c r="AN1168" i="1" s="1"/>
  <c r="U1095" i="1"/>
  <c r="AA1101" i="1"/>
  <c r="AN1101" i="1" s="1"/>
  <c r="S1110" i="1"/>
  <c r="W1141" i="1"/>
  <c r="AM1141" i="1" s="1"/>
  <c r="Y1146" i="1"/>
  <c r="W1146" i="1" s="1"/>
  <c r="AD1146" i="1"/>
  <c r="AA1147" i="1"/>
  <c r="AN1147" i="1" s="1"/>
  <c r="G1148" i="1"/>
  <c r="AM1148" i="1" s="1"/>
  <c r="AC1150" i="1"/>
  <c r="AD1151" i="1"/>
  <c r="AC1153" i="1"/>
  <c r="AA1153" i="1" s="1"/>
  <c r="AN1153" i="1" s="1"/>
  <c r="G1154" i="1"/>
  <c r="AM1154" i="1" s="1"/>
  <c r="G1155" i="1"/>
  <c r="AM1155" i="1" s="1"/>
  <c r="AD1156" i="1"/>
  <c r="AA1160" i="1"/>
  <c r="AN1160" i="1" s="1"/>
  <c r="G1163" i="1"/>
  <c r="AM1163" i="1" s="1"/>
  <c r="AC1166" i="1"/>
  <c r="G1165" i="1"/>
  <c r="AM1165" i="1" s="1"/>
  <c r="AD1166" i="1"/>
  <c r="AD1141" i="1"/>
  <c r="AB1146" i="1"/>
  <c r="AB1156" i="1"/>
  <c r="AA1138" i="1"/>
  <c r="AN1138" i="1" s="1"/>
  <c r="Y1161" i="1"/>
  <c r="AC1159" i="1"/>
  <c r="AA1148" i="1"/>
  <c r="AN1148" i="1" s="1"/>
  <c r="AA1150" i="1"/>
  <c r="AN1150" i="1" s="1"/>
  <c r="S1151" i="1"/>
  <c r="W1151" i="1"/>
  <c r="AM1151" i="1" s="1"/>
  <c r="AA1154" i="1"/>
  <c r="AN1154" i="1" s="1"/>
  <c r="AA1155" i="1"/>
  <c r="AN1155" i="1" s="1"/>
  <c r="AA1163" i="1"/>
  <c r="AN1163" i="1" s="1"/>
  <c r="AA1165" i="1"/>
  <c r="AN1165" i="1" s="1"/>
  <c r="S1166" i="1"/>
  <c r="W1166" i="1"/>
  <c r="AM1166" i="1" s="1"/>
  <c r="AB1141" i="1"/>
  <c r="AC1143" i="1"/>
  <c r="AA1143" i="1" s="1"/>
  <c r="AN1143" i="1" s="1"/>
  <c r="AC1144" i="1"/>
  <c r="AA1144" i="1" s="1"/>
  <c r="AN1144" i="1" s="1"/>
  <c r="AC1145" i="1"/>
  <c r="AA1145" i="1" s="1"/>
  <c r="AN1145" i="1" s="1"/>
  <c r="AB1151" i="1"/>
  <c r="Y1156" i="1"/>
  <c r="AC1158" i="1"/>
  <c r="AA1158" i="1" s="1"/>
  <c r="AN1158" i="1" s="1"/>
  <c r="AD1159" i="1"/>
  <c r="Z1161" i="1"/>
  <c r="AD1161" i="1" s="1"/>
  <c r="AB1161" i="1"/>
  <c r="AB1166" i="1"/>
  <c r="AC1139" i="1"/>
  <c r="AA1139" i="1" s="1"/>
  <c r="AN1139" i="1" s="1"/>
  <c r="AC1149" i="1"/>
  <c r="AA1149" i="1" s="1"/>
  <c r="AN1149" i="1" s="1"/>
  <c r="AC1164" i="1"/>
  <c r="AA1164" i="1" s="1"/>
  <c r="AN1164" i="1" s="1"/>
  <c r="AA1091" i="1"/>
  <c r="AN1091" i="1" s="1"/>
  <c r="G1092" i="1"/>
  <c r="AM1092" i="1" s="1"/>
  <c r="AC1094" i="1"/>
  <c r="AA1094" i="1" s="1"/>
  <c r="AN1094" i="1" s="1"/>
  <c r="AD1095" i="1"/>
  <c r="G1097" i="1"/>
  <c r="AM1097" i="1" s="1"/>
  <c r="G1099" i="1"/>
  <c r="AM1099" i="1" s="1"/>
  <c r="AD1100" i="1"/>
  <c r="G1103" i="1"/>
  <c r="AM1103" i="1" s="1"/>
  <c r="AD1105" i="1"/>
  <c r="AA1106" i="1"/>
  <c r="AN1106" i="1" s="1"/>
  <c r="AB1110" i="1"/>
  <c r="AD1115" i="1"/>
  <c r="AB1095" i="1"/>
  <c r="AB1100" i="1"/>
  <c r="AA1100" i="1" s="1"/>
  <c r="AN1100" i="1" s="1"/>
  <c r="AB1105" i="1"/>
  <c r="AD1110" i="1"/>
  <c r="AB1111" i="1"/>
  <c r="AA1111" i="1" s="1"/>
  <c r="AN1111" i="1" s="1"/>
  <c r="S1095" i="1"/>
  <c r="AC1100" i="1"/>
  <c r="AC1105" i="1"/>
  <c r="AC1110" i="1"/>
  <c r="W1110" i="1"/>
  <c r="AA1092" i="1"/>
  <c r="AN1092" i="1" s="1"/>
  <c r="AA1097" i="1"/>
  <c r="AN1097" i="1" s="1"/>
  <c r="AA1099" i="1"/>
  <c r="AN1099" i="1" s="1"/>
  <c r="S1100" i="1"/>
  <c r="AA1103" i="1"/>
  <c r="AN1103" i="1" s="1"/>
  <c r="AA1104" i="1"/>
  <c r="AN1104" i="1" s="1"/>
  <c r="S1105" i="1"/>
  <c r="AA1112" i="1"/>
  <c r="AN1112" i="1" s="1"/>
  <c r="AA1114" i="1"/>
  <c r="AN1114" i="1" s="1"/>
  <c r="S1115" i="1"/>
  <c r="W1115" i="1"/>
  <c r="AM1115" i="1" s="1"/>
  <c r="AC1093" i="1"/>
  <c r="AA1093" i="1" s="1"/>
  <c r="AN1093" i="1" s="1"/>
  <c r="W1095" i="1"/>
  <c r="AC1098" i="1"/>
  <c r="AA1098" i="1" s="1"/>
  <c r="AN1098" i="1" s="1"/>
  <c r="W1100" i="1"/>
  <c r="AM1100" i="1" s="1"/>
  <c r="AC1102" i="1"/>
  <c r="AA1102" i="1" s="1"/>
  <c r="AN1102" i="1" s="1"/>
  <c r="W1105" i="1"/>
  <c r="AC1107" i="1"/>
  <c r="AA1107" i="1" s="1"/>
  <c r="AN1107" i="1" s="1"/>
  <c r="AC1108" i="1"/>
  <c r="AA1108" i="1" s="1"/>
  <c r="AN1108" i="1" s="1"/>
  <c r="AC1109" i="1"/>
  <c r="AA1109" i="1" s="1"/>
  <c r="AN1109" i="1" s="1"/>
  <c r="AB1115" i="1"/>
  <c r="AC1113" i="1"/>
  <c r="AA1113" i="1" s="1"/>
  <c r="AN1113" i="1" s="1"/>
  <c r="AM1277" i="1" l="1"/>
  <c r="AM1272" i="1"/>
  <c r="AM1232" i="1"/>
  <c r="AM1262" i="1"/>
  <c r="AA1232" i="1"/>
  <c r="AN1232" i="1" s="1"/>
  <c r="AM1267" i="1"/>
  <c r="AM1257" i="1"/>
  <c r="AM1105" i="1"/>
  <c r="AM1095" i="1"/>
  <c r="AM1110" i="1"/>
  <c r="AA1095" i="1"/>
  <c r="AN1095" i="1" s="1"/>
  <c r="AA1110" i="1"/>
  <c r="AN1110" i="1" s="1"/>
  <c r="AC1161" i="1"/>
  <c r="AA1161" i="1" s="1"/>
  <c r="AN1161" i="1" s="1"/>
  <c r="AM1146" i="1"/>
  <c r="AM1252" i="1"/>
  <c r="AC1146" i="1"/>
  <c r="AA1146" i="1" s="1"/>
  <c r="AN1146" i="1" s="1"/>
  <c r="AA1105" i="1"/>
  <c r="AN1105" i="1" s="1"/>
  <c r="AA1159" i="1"/>
  <c r="AN1159" i="1" s="1"/>
  <c r="AC1141" i="1"/>
  <c r="AA1141" i="1" s="1"/>
  <c r="AN1141" i="1" s="1"/>
  <c r="AA1171" i="1"/>
  <c r="AN1171" i="1" s="1"/>
  <c r="AA1282" i="1"/>
  <c r="AN1282" i="1" s="1"/>
  <c r="AA1272" i="1"/>
  <c r="AN1272" i="1" s="1"/>
  <c r="AA1262" i="1"/>
  <c r="AN1262" i="1" s="1"/>
  <c r="AA1217" i="1"/>
  <c r="AN1217" i="1" s="1"/>
  <c r="AA1277" i="1"/>
  <c r="AN1277" i="1" s="1"/>
  <c r="AA1267" i="1"/>
  <c r="AN1267" i="1" s="1"/>
  <c r="AA1257" i="1"/>
  <c r="AN1257" i="1" s="1"/>
  <c r="AA1252" i="1"/>
  <c r="AN1252" i="1" s="1"/>
  <c r="AA1222" i="1"/>
  <c r="AN1222" i="1" s="1"/>
  <c r="AA1115" i="1"/>
  <c r="AN1115" i="1" s="1"/>
  <c r="AA1166" i="1"/>
  <c r="AN1166" i="1" s="1"/>
  <c r="AA1151" i="1"/>
  <c r="AN1151" i="1" s="1"/>
  <c r="AC1156" i="1"/>
  <c r="AA1156" i="1" s="1"/>
  <c r="AN1156" i="1" s="1"/>
  <c r="W1156" i="1"/>
  <c r="AM1156" i="1" s="1"/>
  <c r="W1161" i="1"/>
  <c r="AM1161" i="1" s="1"/>
  <c r="R1082" i="1" l="1"/>
  <c r="R1079" i="1"/>
  <c r="AE1071" i="1"/>
  <c r="X1071" i="1"/>
  <c r="T1071" i="1"/>
  <c r="O1071" i="1"/>
  <c r="G1071" i="1"/>
  <c r="AE1070" i="1"/>
  <c r="AD1070" i="1"/>
  <c r="AC1070" i="1"/>
  <c r="AB1070" i="1"/>
  <c r="O1070" i="1"/>
  <c r="G1070" i="1"/>
  <c r="AM1070" i="1" s="1"/>
  <c r="AE1069" i="1"/>
  <c r="AD1069" i="1"/>
  <c r="AB1069" i="1"/>
  <c r="Y1069" i="1"/>
  <c r="U1069" i="1"/>
  <c r="U1071" i="1" s="1"/>
  <c r="O1069" i="1"/>
  <c r="G1069" i="1"/>
  <c r="AM1069" i="1" s="1"/>
  <c r="AE1068" i="1"/>
  <c r="AD1068" i="1"/>
  <c r="AC1068" i="1"/>
  <c r="AB1068" i="1"/>
  <c r="O1068" i="1"/>
  <c r="G1068" i="1"/>
  <c r="AM1068" i="1" s="1"/>
  <c r="D1068" i="1"/>
  <c r="D1067" i="1" s="1"/>
  <c r="AE1067" i="1"/>
  <c r="AD1067" i="1"/>
  <c r="AC1067" i="1"/>
  <c r="AB1067" i="1"/>
  <c r="W1067" i="1"/>
  <c r="S1067" i="1"/>
  <c r="O1067" i="1"/>
  <c r="K1067" i="1"/>
  <c r="G1067" i="1"/>
  <c r="AE1066" i="1"/>
  <c r="X1066" i="1"/>
  <c r="V1066" i="1"/>
  <c r="T1066" i="1"/>
  <c r="O1066" i="1"/>
  <c r="G1066" i="1"/>
  <c r="AE1065" i="1"/>
  <c r="AD1065" i="1"/>
  <c r="AC1065" i="1"/>
  <c r="AB1065" i="1"/>
  <c r="O1065" i="1"/>
  <c r="G1065" i="1"/>
  <c r="AM1065" i="1" s="1"/>
  <c r="AE1064" i="1"/>
  <c r="AD1064" i="1"/>
  <c r="AB1064" i="1"/>
  <c r="Y1066" i="1"/>
  <c r="U1066" i="1"/>
  <c r="O1064" i="1"/>
  <c r="G1064" i="1"/>
  <c r="AM1064" i="1" s="1"/>
  <c r="AE1063" i="1"/>
  <c r="AD1063" i="1"/>
  <c r="AC1063" i="1"/>
  <c r="AB1063" i="1"/>
  <c r="O1063" i="1"/>
  <c r="G1063" i="1"/>
  <c r="AM1063" i="1" s="1"/>
  <c r="D1063" i="1"/>
  <c r="D1062" i="1" s="1"/>
  <c r="AE1062" i="1"/>
  <c r="AD1062" i="1"/>
  <c r="AC1062" i="1"/>
  <c r="AB1062" i="1"/>
  <c r="W1062" i="1"/>
  <c r="S1062" i="1"/>
  <c r="O1062" i="1"/>
  <c r="K1062" i="1"/>
  <c r="G1062" i="1"/>
  <c r="AE1061" i="1"/>
  <c r="Z1061" i="1"/>
  <c r="X1061" i="1"/>
  <c r="V1061" i="1"/>
  <c r="T1061" i="1"/>
  <c r="O1061" i="1"/>
  <c r="G1061" i="1"/>
  <c r="AE1060" i="1"/>
  <c r="AD1060" i="1"/>
  <c r="AC1060" i="1"/>
  <c r="AB1060" i="1"/>
  <c r="O1060" i="1"/>
  <c r="G1060" i="1"/>
  <c r="AM1060" i="1" s="1"/>
  <c r="AE1059" i="1"/>
  <c r="AD1059" i="1"/>
  <c r="AB1059" i="1"/>
  <c r="Y1059" i="1"/>
  <c r="Y1061" i="1" s="1"/>
  <c r="U1059" i="1"/>
  <c r="U1061" i="1" s="1"/>
  <c r="O1059" i="1"/>
  <c r="G1059" i="1"/>
  <c r="AM1059" i="1" s="1"/>
  <c r="AE1058" i="1"/>
  <c r="AD1058" i="1"/>
  <c r="AC1058" i="1"/>
  <c r="AB1058" i="1"/>
  <c r="O1058" i="1"/>
  <c r="G1058" i="1"/>
  <c r="AM1058" i="1" s="1"/>
  <c r="D1058" i="1"/>
  <c r="D1057" i="1" s="1"/>
  <c r="AE1057" i="1"/>
  <c r="AD1057" i="1"/>
  <c r="AC1057" i="1"/>
  <c r="AB1057" i="1"/>
  <c r="W1057" i="1"/>
  <c r="S1057" i="1"/>
  <c r="O1057" i="1"/>
  <c r="K1057" i="1"/>
  <c r="G1057" i="1"/>
  <c r="AE1056" i="1"/>
  <c r="Z1056" i="1"/>
  <c r="X1056" i="1"/>
  <c r="V1056" i="1"/>
  <c r="T1056" i="1"/>
  <c r="O1056" i="1"/>
  <c r="G1056" i="1"/>
  <c r="AE1055" i="1"/>
  <c r="AD1055" i="1"/>
  <c r="AC1055" i="1"/>
  <c r="AB1055" i="1"/>
  <c r="O1055" i="1"/>
  <c r="G1055" i="1"/>
  <c r="AM1055" i="1" s="1"/>
  <c r="AE1054" i="1"/>
  <c r="AD1054" i="1"/>
  <c r="AB1054" i="1"/>
  <c r="Y1054" i="1"/>
  <c r="Y1056" i="1" s="1"/>
  <c r="U1054" i="1"/>
  <c r="U1056" i="1" s="1"/>
  <c r="O1054" i="1"/>
  <c r="G1054" i="1"/>
  <c r="AM1054" i="1" s="1"/>
  <c r="AE1053" i="1"/>
  <c r="AD1053" i="1"/>
  <c r="AC1053" i="1"/>
  <c r="AB1053" i="1"/>
  <c r="O1053" i="1"/>
  <c r="G1053" i="1"/>
  <c r="AM1053" i="1" s="1"/>
  <c r="D1053" i="1"/>
  <c r="D1052" i="1" s="1"/>
  <c r="AE1052" i="1"/>
  <c r="AD1052" i="1"/>
  <c r="AC1052" i="1"/>
  <c r="AB1052" i="1"/>
  <c r="W1052" i="1"/>
  <c r="S1052" i="1"/>
  <c r="O1052" i="1"/>
  <c r="K1052" i="1"/>
  <c r="G1052" i="1"/>
  <c r="AE1051" i="1"/>
  <c r="Z1051" i="1"/>
  <c r="X1051" i="1"/>
  <c r="V1051" i="1"/>
  <c r="T1051" i="1"/>
  <c r="O1051" i="1"/>
  <c r="G1051" i="1"/>
  <c r="AE1050" i="1"/>
  <c r="AD1050" i="1"/>
  <c r="AC1050" i="1"/>
  <c r="AB1050" i="1"/>
  <c r="O1050" i="1"/>
  <c r="G1050" i="1"/>
  <c r="AM1050" i="1" s="1"/>
  <c r="AE1049" i="1"/>
  <c r="AD1049" i="1"/>
  <c r="AB1049" i="1"/>
  <c r="Y1049" i="1"/>
  <c r="Y1051" i="1" s="1"/>
  <c r="U1049" i="1"/>
  <c r="U1051" i="1" s="1"/>
  <c r="O1049" i="1"/>
  <c r="G1049" i="1"/>
  <c r="AM1049" i="1" s="1"/>
  <c r="AE1048" i="1"/>
  <c r="AD1048" i="1"/>
  <c r="AC1048" i="1"/>
  <c r="AB1048" i="1"/>
  <c r="O1048" i="1"/>
  <c r="G1048" i="1"/>
  <c r="AM1048" i="1" s="1"/>
  <c r="D1048" i="1"/>
  <c r="D1047" i="1" s="1"/>
  <c r="AH1047" i="1"/>
  <c r="AD1047" i="1" s="1"/>
  <c r="AG1047" i="1"/>
  <c r="AC1047" i="1" s="1"/>
  <c r="AF1047" i="1"/>
  <c r="AB1047" i="1" s="1"/>
  <c r="W1047" i="1"/>
  <c r="S1047" i="1"/>
  <c r="O1047" i="1"/>
  <c r="K1047" i="1"/>
  <c r="G1047" i="1"/>
  <c r="AE1046" i="1"/>
  <c r="Z1046" i="1"/>
  <c r="X1046" i="1"/>
  <c r="V1046" i="1"/>
  <c r="T1046" i="1"/>
  <c r="O1046" i="1"/>
  <c r="G1046" i="1"/>
  <c r="AE1045" i="1"/>
  <c r="AD1045" i="1"/>
  <c r="AC1045" i="1"/>
  <c r="AB1045" i="1"/>
  <c r="O1045" i="1"/>
  <c r="G1045" i="1"/>
  <c r="AM1045" i="1" s="1"/>
  <c r="AE1044" i="1"/>
  <c r="AD1044" i="1"/>
  <c r="AB1044" i="1"/>
  <c r="Y1044" i="1"/>
  <c r="Y1046" i="1" s="1"/>
  <c r="U1044" i="1"/>
  <c r="U1046" i="1" s="1"/>
  <c r="O1044" i="1"/>
  <c r="G1044" i="1"/>
  <c r="AM1044" i="1" s="1"/>
  <c r="AE1043" i="1"/>
  <c r="AD1043" i="1"/>
  <c r="AC1043" i="1"/>
  <c r="AB1043" i="1"/>
  <c r="O1043" i="1"/>
  <c r="G1043" i="1"/>
  <c r="AM1043" i="1" s="1"/>
  <c r="D1043" i="1"/>
  <c r="D1042" i="1" s="1"/>
  <c r="AE1042" i="1"/>
  <c r="AD1042" i="1"/>
  <c r="AC1042" i="1"/>
  <c r="AB1042" i="1"/>
  <c r="W1042" i="1"/>
  <c r="S1042" i="1"/>
  <c r="O1042" i="1"/>
  <c r="K1042" i="1"/>
  <c r="G1042" i="1"/>
  <c r="AE1041" i="1"/>
  <c r="Z1041" i="1"/>
  <c r="X1041" i="1"/>
  <c r="V1041" i="1"/>
  <c r="T1041" i="1"/>
  <c r="O1041" i="1"/>
  <c r="G1041" i="1"/>
  <c r="AE1040" i="1"/>
  <c r="AD1040" i="1"/>
  <c r="AC1040" i="1"/>
  <c r="AB1040" i="1"/>
  <c r="O1040" i="1"/>
  <c r="G1040" i="1"/>
  <c r="AM1040" i="1" s="1"/>
  <c r="AE1039" i="1"/>
  <c r="AD1039" i="1"/>
  <c r="AB1039" i="1"/>
  <c r="Y1039" i="1"/>
  <c r="Y1041" i="1" s="1"/>
  <c r="U1039" i="1"/>
  <c r="U1041" i="1" s="1"/>
  <c r="O1039" i="1"/>
  <c r="G1039" i="1"/>
  <c r="AM1039" i="1" s="1"/>
  <c r="AE1038" i="1"/>
  <c r="AD1038" i="1"/>
  <c r="AC1038" i="1"/>
  <c r="AB1038" i="1"/>
  <c r="O1038" i="1"/>
  <c r="G1038" i="1"/>
  <c r="AM1038" i="1" s="1"/>
  <c r="D1038" i="1"/>
  <c r="D1037" i="1" s="1"/>
  <c r="AE1037" i="1"/>
  <c r="AD1037" i="1"/>
  <c r="AC1037" i="1"/>
  <c r="AB1037" i="1"/>
  <c r="W1037" i="1"/>
  <c r="S1037" i="1"/>
  <c r="O1037" i="1"/>
  <c r="K1037" i="1"/>
  <c r="G1037" i="1"/>
  <c r="AE1001" i="1"/>
  <c r="Z1001" i="1"/>
  <c r="X1001" i="1"/>
  <c r="V1001" i="1"/>
  <c r="T1001" i="1"/>
  <c r="O1001" i="1"/>
  <c r="G1001" i="1"/>
  <c r="AE1000" i="1"/>
  <c r="AD1000" i="1"/>
  <c r="AC1000" i="1"/>
  <c r="AB1000" i="1"/>
  <c r="O1000" i="1"/>
  <c r="G1000" i="1"/>
  <c r="AM1000" i="1" s="1"/>
  <c r="AE999" i="1"/>
  <c r="AD999" i="1"/>
  <c r="AB999" i="1"/>
  <c r="Y999" i="1"/>
  <c r="Y1001" i="1" s="1"/>
  <c r="U999" i="1"/>
  <c r="U1001" i="1" s="1"/>
  <c r="O999" i="1"/>
  <c r="G999" i="1"/>
  <c r="AM999" i="1" s="1"/>
  <c r="C999" i="1"/>
  <c r="AE998" i="1"/>
  <c r="AD998" i="1"/>
  <c r="AC998" i="1"/>
  <c r="AB998" i="1"/>
  <c r="O998" i="1"/>
  <c r="G998" i="1"/>
  <c r="AM998" i="1" s="1"/>
  <c r="D998" i="1"/>
  <c r="D997" i="1" s="1"/>
  <c r="AE997" i="1"/>
  <c r="AD997" i="1"/>
  <c r="AC997" i="1"/>
  <c r="AB997" i="1"/>
  <c r="W997" i="1"/>
  <c r="S997" i="1"/>
  <c r="O997" i="1"/>
  <c r="K997" i="1"/>
  <c r="G997" i="1"/>
  <c r="AH996" i="1"/>
  <c r="AH992" i="1" s="1"/>
  <c r="AD992" i="1" s="1"/>
  <c r="AG996" i="1"/>
  <c r="Z996" i="1"/>
  <c r="X996" i="1"/>
  <c r="V996" i="1"/>
  <c r="T996" i="1"/>
  <c r="O996" i="1"/>
  <c r="G996" i="1"/>
  <c r="AE995" i="1"/>
  <c r="AD995" i="1"/>
  <c r="AC995" i="1"/>
  <c r="AB995" i="1"/>
  <c r="O995" i="1"/>
  <c r="G995" i="1"/>
  <c r="AM995" i="1" s="1"/>
  <c r="AE994" i="1"/>
  <c r="AD994" i="1"/>
  <c r="AB994" i="1"/>
  <c r="Y994" i="1"/>
  <c r="Y996" i="1" s="1"/>
  <c r="U994" i="1"/>
  <c r="U996" i="1" s="1"/>
  <c r="O994" i="1"/>
  <c r="G994" i="1"/>
  <c r="AM994" i="1" s="1"/>
  <c r="AE993" i="1"/>
  <c r="AD993" i="1"/>
  <c r="AC993" i="1"/>
  <c r="AB993" i="1"/>
  <c r="O993" i="1"/>
  <c r="G993" i="1"/>
  <c r="AM993" i="1" s="1"/>
  <c r="D993" i="1"/>
  <c r="D992" i="1" s="1"/>
  <c r="AF992" i="1"/>
  <c r="AB992" i="1" s="1"/>
  <c r="W992" i="1"/>
  <c r="S992" i="1"/>
  <c r="O992" i="1"/>
  <c r="K992" i="1"/>
  <c r="G992" i="1"/>
  <c r="AE991" i="1"/>
  <c r="Z991" i="1"/>
  <c r="Y991" i="1"/>
  <c r="X991" i="1"/>
  <c r="V991" i="1"/>
  <c r="U991" i="1"/>
  <c r="T991" i="1"/>
  <c r="O991" i="1"/>
  <c r="G991" i="1"/>
  <c r="D991" i="1"/>
  <c r="AE990" i="1"/>
  <c r="AD990" i="1"/>
  <c r="AC990" i="1"/>
  <c r="AB990" i="1"/>
  <c r="O990" i="1"/>
  <c r="G990" i="1"/>
  <c r="AM990" i="1" s="1"/>
  <c r="AE989" i="1"/>
  <c r="AD989" i="1"/>
  <c r="AC989" i="1"/>
  <c r="AB989" i="1"/>
  <c r="O989" i="1"/>
  <c r="G989" i="1"/>
  <c r="AM989" i="1" s="1"/>
  <c r="AE988" i="1"/>
  <c r="AD988" i="1"/>
  <c r="AC988" i="1"/>
  <c r="AB988" i="1"/>
  <c r="O988" i="1"/>
  <c r="G988" i="1"/>
  <c r="AM988" i="1" s="1"/>
  <c r="D988" i="1"/>
  <c r="AE987" i="1"/>
  <c r="AD987" i="1"/>
  <c r="AC987" i="1"/>
  <c r="AB987" i="1"/>
  <c r="W987" i="1"/>
  <c r="S987" i="1"/>
  <c r="O987" i="1"/>
  <c r="K987" i="1"/>
  <c r="G987" i="1"/>
  <c r="AE986" i="1"/>
  <c r="X986" i="1"/>
  <c r="T986" i="1"/>
  <c r="O986" i="1"/>
  <c r="G986" i="1"/>
  <c r="AE985" i="1"/>
  <c r="AD985" i="1"/>
  <c r="AC985" i="1"/>
  <c r="AB985" i="1"/>
  <c r="O985" i="1"/>
  <c r="G985" i="1"/>
  <c r="AM985" i="1" s="1"/>
  <c r="AE984" i="1"/>
  <c r="AD984" i="1"/>
  <c r="AB984" i="1"/>
  <c r="O984" i="1"/>
  <c r="G984" i="1"/>
  <c r="AM984" i="1" s="1"/>
  <c r="AE983" i="1"/>
  <c r="AD983" i="1"/>
  <c r="AC983" i="1"/>
  <c r="AB983" i="1"/>
  <c r="O983" i="1"/>
  <c r="G983" i="1"/>
  <c r="AM983" i="1" s="1"/>
  <c r="D983" i="1"/>
  <c r="AE982" i="1"/>
  <c r="AD982" i="1"/>
  <c r="AC982" i="1"/>
  <c r="AB982" i="1"/>
  <c r="W982" i="1"/>
  <c r="S982" i="1"/>
  <c r="O982" i="1"/>
  <c r="K982" i="1"/>
  <c r="G982" i="1"/>
  <c r="D982" i="1"/>
  <c r="AE981" i="1"/>
  <c r="X981" i="1"/>
  <c r="T981" i="1"/>
  <c r="O981" i="1"/>
  <c r="G981" i="1"/>
  <c r="AE980" i="1"/>
  <c r="AD980" i="1"/>
  <c r="AC980" i="1"/>
  <c r="AB980" i="1"/>
  <c r="O980" i="1"/>
  <c r="G980" i="1"/>
  <c r="AM980" i="1" s="1"/>
  <c r="AE979" i="1"/>
  <c r="AD979" i="1"/>
  <c r="AB979" i="1"/>
  <c r="O979" i="1"/>
  <c r="G979" i="1"/>
  <c r="AM979" i="1" s="1"/>
  <c r="AE978" i="1"/>
  <c r="AD978" i="1"/>
  <c r="AC978" i="1"/>
  <c r="AB978" i="1"/>
  <c r="O978" i="1"/>
  <c r="G978" i="1"/>
  <c r="AM978" i="1" s="1"/>
  <c r="D978" i="1"/>
  <c r="AE977" i="1"/>
  <c r="AC977" i="1"/>
  <c r="AB977" i="1"/>
  <c r="W977" i="1"/>
  <c r="O977" i="1"/>
  <c r="K977" i="1"/>
  <c r="G977" i="1"/>
  <c r="D977" i="1"/>
  <c r="AE976" i="1"/>
  <c r="X976" i="1"/>
  <c r="T976" i="1"/>
  <c r="O976" i="1"/>
  <c r="G976" i="1"/>
  <c r="AE975" i="1"/>
  <c r="AD975" i="1"/>
  <c r="AC975" i="1"/>
  <c r="AB975" i="1"/>
  <c r="O975" i="1"/>
  <c r="G975" i="1"/>
  <c r="AM975" i="1" s="1"/>
  <c r="AE974" i="1"/>
  <c r="AD974" i="1"/>
  <c r="AB974" i="1"/>
  <c r="Y974" i="1"/>
  <c r="Y972" i="1" s="1"/>
  <c r="O974" i="1"/>
  <c r="G974" i="1"/>
  <c r="AM974" i="1" s="1"/>
  <c r="AE973" i="1"/>
  <c r="AD973" i="1"/>
  <c r="AC973" i="1"/>
  <c r="AB973" i="1"/>
  <c r="O973" i="1"/>
  <c r="G973" i="1"/>
  <c r="AM973" i="1" s="1"/>
  <c r="D973" i="1"/>
  <c r="D972" i="1" s="1"/>
  <c r="AE972" i="1"/>
  <c r="AD972" i="1"/>
  <c r="AC972" i="1"/>
  <c r="AB972" i="1"/>
  <c r="W972" i="1"/>
  <c r="S972" i="1"/>
  <c r="O972" i="1"/>
  <c r="K972" i="1"/>
  <c r="G972" i="1"/>
  <c r="C972" i="1"/>
  <c r="AE971" i="1"/>
  <c r="Z971" i="1"/>
  <c r="Y971" i="1"/>
  <c r="X971" i="1"/>
  <c r="V971" i="1"/>
  <c r="T971" i="1"/>
  <c r="O971" i="1"/>
  <c r="I971" i="1"/>
  <c r="G971" i="1" s="1"/>
  <c r="AE970" i="1"/>
  <c r="AD970" i="1"/>
  <c r="AB970" i="1"/>
  <c r="U970" i="1"/>
  <c r="U971" i="1" s="1"/>
  <c r="O970" i="1"/>
  <c r="G970" i="1"/>
  <c r="AM970" i="1" s="1"/>
  <c r="AE969" i="1"/>
  <c r="AD969" i="1"/>
  <c r="AB969" i="1"/>
  <c r="O969" i="1"/>
  <c r="I969" i="1"/>
  <c r="AC969" i="1" s="1"/>
  <c r="AE968" i="1"/>
  <c r="AD968" i="1"/>
  <c r="AB968" i="1"/>
  <c r="O968" i="1"/>
  <c r="I968" i="1"/>
  <c r="AC968" i="1" s="1"/>
  <c r="D968" i="1"/>
  <c r="D967" i="1" s="1"/>
  <c r="AE967" i="1"/>
  <c r="AD967" i="1"/>
  <c r="AC967" i="1"/>
  <c r="AB967" i="1"/>
  <c r="W967" i="1"/>
  <c r="S967" i="1"/>
  <c r="O967" i="1"/>
  <c r="K967" i="1"/>
  <c r="G967" i="1"/>
  <c r="AE966" i="1"/>
  <c r="Z966" i="1"/>
  <c r="Y966" i="1"/>
  <c r="X966" i="1"/>
  <c r="V966" i="1"/>
  <c r="U966" i="1"/>
  <c r="T966" i="1"/>
  <c r="O966" i="1"/>
  <c r="G966" i="1"/>
  <c r="AE965" i="1"/>
  <c r="AD965" i="1"/>
  <c r="AC965" i="1"/>
  <c r="AB965" i="1"/>
  <c r="O965" i="1"/>
  <c r="G965" i="1"/>
  <c r="AM965" i="1" s="1"/>
  <c r="AE964" i="1"/>
  <c r="AD964" i="1"/>
  <c r="AC964" i="1"/>
  <c r="AB964" i="1"/>
  <c r="O964" i="1"/>
  <c r="G964" i="1"/>
  <c r="AM964" i="1" s="1"/>
  <c r="AE963" i="1"/>
  <c r="AD963" i="1"/>
  <c r="AC963" i="1"/>
  <c r="AB963" i="1"/>
  <c r="O963" i="1"/>
  <c r="G963" i="1"/>
  <c r="AM963" i="1" s="1"/>
  <c r="D963" i="1"/>
  <c r="D962" i="1" s="1"/>
  <c r="AE962" i="1"/>
  <c r="AD962" i="1"/>
  <c r="AC962" i="1"/>
  <c r="AB962" i="1"/>
  <c r="W962" i="1"/>
  <c r="S962" i="1"/>
  <c r="O962" i="1"/>
  <c r="K962" i="1"/>
  <c r="G962" i="1"/>
  <c r="AE956" i="1"/>
  <c r="Z956" i="1"/>
  <c r="X956" i="1"/>
  <c r="V956" i="1"/>
  <c r="T956" i="1"/>
  <c r="O956" i="1"/>
  <c r="G956" i="1"/>
  <c r="AE955" i="1"/>
  <c r="AD955" i="1"/>
  <c r="AC955" i="1"/>
  <c r="AB955" i="1"/>
  <c r="O955" i="1"/>
  <c r="G955" i="1"/>
  <c r="AM955" i="1" s="1"/>
  <c r="AE954" i="1"/>
  <c r="AD954" i="1"/>
  <c r="AC954" i="1"/>
  <c r="AB954" i="1"/>
  <c r="O954" i="1"/>
  <c r="G954" i="1"/>
  <c r="AM954" i="1" s="1"/>
  <c r="AE953" i="1"/>
  <c r="AD953" i="1"/>
  <c r="AB953" i="1"/>
  <c r="Y953" i="1"/>
  <c r="Y956" i="1" s="1"/>
  <c r="U953" i="1"/>
  <c r="U956" i="1" s="1"/>
  <c r="O953" i="1"/>
  <c r="G953" i="1"/>
  <c r="AM953" i="1" s="1"/>
  <c r="D953" i="1"/>
  <c r="D952" i="1" s="1"/>
  <c r="AE952" i="1"/>
  <c r="AD952" i="1"/>
  <c r="AC952" i="1"/>
  <c r="AB952" i="1"/>
  <c r="W952" i="1"/>
  <c r="S952" i="1"/>
  <c r="O952" i="1"/>
  <c r="K952" i="1"/>
  <c r="G952" i="1"/>
  <c r="AE951" i="1"/>
  <c r="Z951" i="1"/>
  <c r="X951" i="1"/>
  <c r="V951" i="1"/>
  <c r="T951" i="1"/>
  <c r="O951" i="1"/>
  <c r="G951" i="1"/>
  <c r="AE950" i="1"/>
  <c r="AD950" i="1"/>
  <c r="AB950" i="1"/>
  <c r="Y950" i="1"/>
  <c r="U950" i="1"/>
  <c r="O950" i="1"/>
  <c r="G950" i="1"/>
  <c r="AM950" i="1" s="1"/>
  <c r="AE949" i="1"/>
  <c r="AD949" i="1"/>
  <c r="AB949" i="1"/>
  <c r="Y949" i="1"/>
  <c r="U949" i="1"/>
  <c r="O949" i="1"/>
  <c r="G949" i="1"/>
  <c r="AM949" i="1" s="1"/>
  <c r="AE948" i="1"/>
  <c r="AD948" i="1"/>
  <c r="AC948" i="1"/>
  <c r="AB948" i="1"/>
  <c r="O948" i="1"/>
  <c r="G948" i="1"/>
  <c r="AM948" i="1" s="1"/>
  <c r="D948" i="1"/>
  <c r="D947" i="1" s="1"/>
  <c r="AE947" i="1"/>
  <c r="AD947" i="1"/>
  <c r="AC947" i="1"/>
  <c r="AB947" i="1"/>
  <c r="W947" i="1"/>
  <c r="S947" i="1"/>
  <c r="O947" i="1"/>
  <c r="K947" i="1"/>
  <c r="G947" i="1"/>
  <c r="AE946" i="1"/>
  <c r="Z946" i="1"/>
  <c r="Y946" i="1"/>
  <c r="X946" i="1"/>
  <c r="V946" i="1"/>
  <c r="U946" i="1"/>
  <c r="T946" i="1"/>
  <c r="O946" i="1"/>
  <c r="J946" i="1"/>
  <c r="G946" i="1" s="1"/>
  <c r="AE945" i="1"/>
  <c r="AC945" i="1"/>
  <c r="AB945" i="1"/>
  <c r="O945" i="1"/>
  <c r="J945" i="1"/>
  <c r="G945" i="1" s="1"/>
  <c r="AM945" i="1" s="1"/>
  <c r="AE944" i="1"/>
  <c r="AC944" i="1"/>
  <c r="AB944" i="1"/>
  <c r="O944" i="1"/>
  <c r="J944" i="1"/>
  <c r="AD944" i="1" s="1"/>
  <c r="AE943" i="1"/>
  <c r="AC943" i="1"/>
  <c r="AB943" i="1"/>
  <c r="O943" i="1"/>
  <c r="J943" i="1"/>
  <c r="AD943" i="1" s="1"/>
  <c r="AE942" i="1"/>
  <c r="AD942" i="1"/>
  <c r="AC942" i="1"/>
  <c r="AB942" i="1"/>
  <c r="W942" i="1"/>
  <c r="S942" i="1"/>
  <c r="O942" i="1"/>
  <c r="K942" i="1"/>
  <c r="G942" i="1"/>
  <c r="D942" i="1"/>
  <c r="D987" i="1" l="1"/>
  <c r="AE996" i="1"/>
  <c r="AA1037" i="1"/>
  <c r="AN1037" i="1" s="1"/>
  <c r="AM1047" i="1"/>
  <c r="AM962" i="1"/>
  <c r="AM947" i="1"/>
  <c r="AM967" i="1"/>
  <c r="AG992" i="1"/>
  <c r="AC992" i="1" s="1"/>
  <c r="AM1057" i="1"/>
  <c r="AM1062" i="1"/>
  <c r="AM1067" i="1"/>
  <c r="AM997" i="1"/>
  <c r="AM987" i="1"/>
  <c r="AM1052" i="1"/>
  <c r="AM942" i="1"/>
  <c r="AM952" i="1"/>
  <c r="AM972" i="1"/>
  <c r="AM992" i="1"/>
  <c r="AM1037" i="1"/>
  <c r="AA1038" i="1"/>
  <c r="AN1038" i="1" s="1"/>
  <c r="AM1042" i="1"/>
  <c r="AM982" i="1"/>
  <c r="S966" i="1"/>
  <c r="S976" i="1"/>
  <c r="S986" i="1"/>
  <c r="S991" i="1"/>
  <c r="AC1041" i="1"/>
  <c r="AA1040" i="1"/>
  <c r="AN1040" i="1" s="1"/>
  <c r="AA1042" i="1"/>
  <c r="AN1042" i="1" s="1"/>
  <c r="AA1045" i="1"/>
  <c r="AN1045" i="1" s="1"/>
  <c r="AE1047" i="1"/>
  <c r="AA1043" i="1"/>
  <c r="AN1043" i="1" s="1"/>
  <c r="AA1047" i="1"/>
  <c r="AC1046" i="1"/>
  <c r="AA1050" i="1"/>
  <c r="AN1050" i="1" s="1"/>
  <c r="AA1052" i="1"/>
  <c r="AN1052" i="1" s="1"/>
  <c r="AA1055" i="1"/>
  <c r="AN1055" i="1" s="1"/>
  <c r="AA1057" i="1"/>
  <c r="AN1057" i="1" s="1"/>
  <c r="AA1060" i="1"/>
  <c r="AN1060" i="1" s="1"/>
  <c r="AA1062" i="1"/>
  <c r="AN1062" i="1" s="1"/>
  <c r="AA1065" i="1"/>
  <c r="AN1065" i="1" s="1"/>
  <c r="AA1067" i="1"/>
  <c r="AN1067" i="1" s="1"/>
  <c r="AA1070" i="1"/>
  <c r="AN1070" i="1" s="1"/>
  <c r="AA962" i="1"/>
  <c r="AN962" i="1" s="1"/>
  <c r="AA997" i="1"/>
  <c r="AN997" i="1" s="1"/>
  <c r="AC966" i="1"/>
  <c r="AC1051" i="1"/>
  <c r="W1051" i="1"/>
  <c r="AC1056" i="1"/>
  <c r="W1056" i="1"/>
  <c r="AC1061" i="1"/>
  <c r="W1061" i="1"/>
  <c r="AC1066" i="1"/>
  <c r="W1066" i="1"/>
  <c r="AC1071" i="1"/>
  <c r="W1071" i="1"/>
  <c r="AB1041" i="1"/>
  <c r="AB1046" i="1"/>
  <c r="AA1048" i="1"/>
  <c r="AN1048" i="1" s="1"/>
  <c r="S1051" i="1"/>
  <c r="AB1051" i="1"/>
  <c r="AD1051" i="1"/>
  <c r="AA1053" i="1"/>
  <c r="AN1053" i="1" s="1"/>
  <c r="S1056" i="1"/>
  <c r="AB1056" i="1"/>
  <c r="AD1056" i="1"/>
  <c r="AA1058" i="1"/>
  <c r="AN1058" i="1" s="1"/>
  <c r="S1061" i="1"/>
  <c r="AB1061" i="1"/>
  <c r="AD1061" i="1"/>
  <c r="AA1063" i="1"/>
  <c r="AN1063" i="1" s="1"/>
  <c r="S1066" i="1"/>
  <c r="AB1066" i="1"/>
  <c r="AD1066" i="1"/>
  <c r="AA1068" i="1"/>
  <c r="AN1068" i="1" s="1"/>
  <c r="S1071" i="1"/>
  <c r="AB1071" i="1"/>
  <c r="AD1071" i="1"/>
  <c r="AD946" i="1"/>
  <c r="AD1041" i="1"/>
  <c r="AD1046" i="1"/>
  <c r="S1041" i="1"/>
  <c r="S1046" i="1"/>
  <c r="AA998" i="1"/>
  <c r="AN998" i="1" s="1"/>
  <c r="AA1000" i="1"/>
  <c r="AN1000" i="1" s="1"/>
  <c r="AC1039" i="1"/>
  <c r="AA1039" i="1" s="1"/>
  <c r="AN1039" i="1" s="1"/>
  <c r="W1041" i="1"/>
  <c r="AC1044" i="1"/>
  <c r="AA1044" i="1" s="1"/>
  <c r="AN1044" i="1" s="1"/>
  <c r="W1046" i="1"/>
  <c r="AC1049" i="1"/>
  <c r="AA1049" i="1" s="1"/>
  <c r="AN1049" i="1" s="1"/>
  <c r="AC1054" i="1"/>
  <c r="AA1054" i="1" s="1"/>
  <c r="AN1054" i="1" s="1"/>
  <c r="AC1059" i="1"/>
  <c r="AA1059" i="1" s="1"/>
  <c r="AN1059" i="1" s="1"/>
  <c r="AC1064" i="1"/>
  <c r="AA1064" i="1" s="1"/>
  <c r="AN1064" i="1" s="1"/>
  <c r="AC1069" i="1"/>
  <c r="AA1069" i="1" s="1"/>
  <c r="AN1069" i="1" s="1"/>
  <c r="AC1001" i="1"/>
  <c r="W1001" i="1"/>
  <c r="AA948" i="1"/>
  <c r="AN948" i="1" s="1"/>
  <c r="AA963" i="1"/>
  <c r="AN963" i="1" s="1"/>
  <c r="AB971" i="1"/>
  <c r="AA972" i="1"/>
  <c r="AN972" i="1" s="1"/>
  <c r="AA989" i="1"/>
  <c r="AN989" i="1" s="1"/>
  <c r="AA990" i="1"/>
  <c r="AN990" i="1" s="1"/>
  <c r="W991" i="1"/>
  <c r="AA993" i="1"/>
  <c r="AN993" i="1" s="1"/>
  <c r="S1001" i="1"/>
  <c r="AB1001" i="1"/>
  <c r="AD1001" i="1"/>
  <c r="AA965" i="1"/>
  <c r="AN965" i="1" s="1"/>
  <c r="AA967" i="1"/>
  <c r="AN967" i="1" s="1"/>
  <c r="AA973" i="1"/>
  <c r="AN973" i="1" s="1"/>
  <c r="AA980" i="1"/>
  <c r="AN980" i="1" s="1"/>
  <c r="AA983" i="1"/>
  <c r="AN983" i="1" s="1"/>
  <c r="AA987" i="1"/>
  <c r="AN987" i="1" s="1"/>
  <c r="AA995" i="1"/>
  <c r="AN995" i="1" s="1"/>
  <c r="AC999" i="1"/>
  <c r="AA999" i="1" s="1"/>
  <c r="AN999" i="1" s="1"/>
  <c r="G944" i="1"/>
  <c r="AM944" i="1" s="1"/>
  <c r="AA947" i="1"/>
  <c r="AN947" i="1" s="1"/>
  <c r="Y951" i="1"/>
  <c r="W951" i="1" s="1"/>
  <c r="AC950" i="1"/>
  <c r="AA950" i="1" s="1"/>
  <c r="AN950" i="1" s="1"/>
  <c r="AA952" i="1"/>
  <c r="AN952" i="1" s="1"/>
  <c r="AA955" i="1"/>
  <c r="AN955" i="1" s="1"/>
  <c r="W956" i="1"/>
  <c r="AA964" i="1"/>
  <c r="AN964" i="1" s="1"/>
  <c r="AB966" i="1"/>
  <c r="AD966" i="1"/>
  <c r="G968" i="1"/>
  <c r="AM968" i="1" s="1"/>
  <c r="G969" i="1"/>
  <c r="AM969" i="1" s="1"/>
  <c r="S971" i="1"/>
  <c r="W971" i="1"/>
  <c r="AA975" i="1"/>
  <c r="AN975" i="1" s="1"/>
  <c r="AB976" i="1"/>
  <c r="AA978" i="1"/>
  <c r="AN978" i="1" s="1"/>
  <c r="AA982" i="1"/>
  <c r="AN982" i="1" s="1"/>
  <c r="AA985" i="1"/>
  <c r="AN985" i="1" s="1"/>
  <c r="AB986" i="1"/>
  <c r="AA988" i="1"/>
  <c r="AN988" i="1" s="1"/>
  <c r="AC991" i="1"/>
  <c r="AC996" i="1"/>
  <c r="AD996" i="1"/>
  <c r="AD971" i="1"/>
  <c r="AD976" i="1"/>
  <c r="AB981" i="1"/>
  <c r="AD986" i="1"/>
  <c r="AB991" i="1"/>
  <c r="AD991" i="1"/>
  <c r="AA992" i="1"/>
  <c r="AC971" i="1"/>
  <c r="AC976" i="1"/>
  <c r="W976" i="1"/>
  <c r="AC986" i="1"/>
  <c r="W986" i="1"/>
  <c r="AA968" i="1"/>
  <c r="AN968" i="1" s="1"/>
  <c r="AA969" i="1"/>
  <c r="AN969" i="1" s="1"/>
  <c r="AC981" i="1"/>
  <c r="W981" i="1"/>
  <c r="S996" i="1"/>
  <c r="W996" i="1"/>
  <c r="W966" i="1"/>
  <c r="AC970" i="1"/>
  <c r="AA970" i="1" s="1"/>
  <c r="AN970" i="1" s="1"/>
  <c r="AB996" i="1"/>
  <c r="AC974" i="1"/>
  <c r="AA974" i="1" s="1"/>
  <c r="AN974" i="1" s="1"/>
  <c r="AC979" i="1"/>
  <c r="AA979" i="1" s="1"/>
  <c r="AN979" i="1" s="1"/>
  <c r="AC984" i="1"/>
  <c r="AA984" i="1" s="1"/>
  <c r="AN984" i="1" s="1"/>
  <c r="AC994" i="1"/>
  <c r="AA994" i="1" s="1"/>
  <c r="AN994" i="1" s="1"/>
  <c r="AA943" i="1"/>
  <c r="AN943" i="1" s="1"/>
  <c r="AD945" i="1"/>
  <c r="AA945" i="1" s="1"/>
  <c r="AN945" i="1" s="1"/>
  <c r="W946" i="1"/>
  <c r="AA942" i="1"/>
  <c r="AN942" i="1" s="1"/>
  <c r="G943" i="1"/>
  <c r="AM943" i="1" s="1"/>
  <c r="AA944" i="1"/>
  <c r="AN944" i="1" s="1"/>
  <c r="S946" i="1"/>
  <c r="AC946" i="1"/>
  <c r="U951" i="1"/>
  <c r="S951" i="1" s="1"/>
  <c r="AM951" i="1" s="1"/>
  <c r="AA954" i="1"/>
  <c r="AN954" i="1" s="1"/>
  <c r="AD956" i="1"/>
  <c r="AD951" i="1"/>
  <c r="S956" i="1"/>
  <c r="AC956" i="1"/>
  <c r="AB946" i="1"/>
  <c r="AB951" i="1"/>
  <c r="AC953" i="1"/>
  <c r="AA953" i="1" s="1"/>
  <c r="AN953" i="1" s="1"/>
  <c r="AB956" i="1"/>
  <c r="AC949" i="1"/>
  <c r="AA949" i="1" s="1"/>
  <c r="AN949" i="1" s="1"/>
  <c r="AM996" i="1" l="1"/>
  <c r="AM1001" i="1"/>
  <c r="AM1061" i="1"/>
  <c r="AM946" i="1"/>
  <c r="AM986" i="1"/>
  <c r="AM991" i="1"/>
  <c r="AM956" i="1"/>
  <c r="AM1041" i="1"/>
  <c r="AA1071" i="1"/>
  <c r="AN1071" i="1" s="1"/>
  <c r="AA1061" i="1"/>
  <c r="AN1061" i="1" s="1"/>
  <c r="AM1066" i="1"/>
  <c r="AM1056" i="1"/>
  <c r="AM1071" i="1"/>
  <c r="AM1051" i="1"/>
  <c r="AM966" i="1"/>
  <c r="AM971" i="1"/>
  <c r="AM1046" i="1"/>
  <c r="AA1051" i="1"/>
  <c r="AN1051" i="1" s="1"/>
  <c r="AN1047" i="1"/>
  <c r="AE992" i="1"/>
  <c r="AN992" i="1" s="1"/>
  <c r="AM976" i="1"/>
  <c r="AA956" i="1"/>
  <c r="AN956" i="1" s="1"/>
  <c r="AA1046" i="1"/>
  <c r="AN1046" i="1" s="1"/>
  <c r="AA1066" i="1"/>
  <c r="AN1066" i="1" s="1"/>
  <c r="AA1056" i="1"/>
  <c r="AN1056" i="1" s="1"/>
  <c r="AA1041" i="1"/>
  <c r="AN1041" i="1" s="1"/>
  <c r="AA946" i="1"/>
  <c r="AN946" i="1" s="1"/>
  <c r="AA971" i="1"/>
  <c r="AN971" i="1" s="1"/>
  <c r="AA976" i="1"/>
  <c r="AN976" i="1" s="1"/>
  <c r="AA966" i="1"/>
  <c r="AN966" i="1" s="1"/>
  <c r="AA1001" i="1"/>
  <c r="AN1001" i="1" s="1"/>
  <c r="AA996" i="1"/>
  <c r="AN996" i="1" s="1"/>
  <c r="AA986" i="1"/>
  <c r="AN986" i="1" s="1"/>
  <c r="AC951" i="1"/>
  <c r="AA951" i="1" s="1"/>
  <c r="AN951" i="1" s="1"/>
  <c r="AA991" i="1"/>
  <c r="AN991" i="1" s="1"/>
  <c r="P831" i="1" l="1"/>
  <c r="O831" i="1" s="1"/>
  <c r="R896" i="1"/>
  <c r="AE900" i="1"/>
  <c r="Z900" i="1"/>
  <c r="Y900" i="1"/>
  <c r="X900" i="1"/>
  <c r="V900" i="1"/>
  <c r="U900" i="1"/>
  <c r="T900" i="1"/>
  <c r="O900" i="1"/>
  <c r="G900" i="1"/>
  <c r="AE899" i="1"/>
  <c r="AD899" i="1"/>
  <c r="AC899" i="1"/>
  <c r="AB899" i="1"/>
  <c r="O899" i="1"/>
  <c r="G899" i="1"/>
  <c r="AM899" i="1" s="1"/>
  <c r="AE898" i="1"/>
  <c r="AD898" i="1"/>
  <c r="AC898" i="1"/>
  <c r="AB898" i="1"/>
  <c r="O898" i="1"/>
  <c r="G898" i="1"/>
  <c r="AM898" i="1" s="1"/>
  <c r="AE897" i="1"/>
  <c r="AD897" i="1"/>
  <c r="AC897" i="1"/>
  <c r="AB897" i="1"/>
  <c r="O897" i="1"/>
  <c r="G897" i="1"/>
  <c r="AM897" i="1" s="1"/>
  <c r="D897" i="1"/>
  <c r="D896" i="1" s="1"/>
  <c r="AE896" i="1"/>
  <c r="AD896" i="1"/>
  <c r="AC896" i="1"/>
  <c r="AB896" i="1"/>
  <c r="W896" i="1"/>
  <c r="S896" i="1"/>
  <c r="K896" i="1"/>
  <c r="G896" i="1"/>
  <c r="AE895" i="1"/>
  <c r="Z895" i="1"/>
  <c r="Y895" i="1"/>
  <c r="X895" i="1"/>
  <c r="V895" i="1"/>
  <c r="U895" i="1"/>
  <c r="T895" i="1"/>
  <c r="O895" i="1"/>
  <c r="G895" i="1"/>
  <c r="AE894" i="1"/>
  <c r="AD894" i="1"/>
  <c r="AC894" i="1"/>
  <c r="AB894" i="1"/>
  <c r="O894" i="1"/>
  <c r="G894" i="1"/>
  <c r="AM894" i="1" s="1"/>
  <c r="AE893" i="1"/>
  <c r="AD893" i="1"/>
  <c r="AC893" i="1"/>
  <c r="AB893" i="1"/>
  <c r="O893" i="1"/>
  <c r="G893" i="1"/>
  <c r="AM893" i="1" s="1"/>
  <c r="AE892" i="1"/>
  <c r="AD892" i="1"/>
  <c r="AC892" i="1"/>
  <c r="AB892" i="1"/>
  <c r="O892" i="1"/>
  <c r="G892" i="1"/>
  <c r="AM892" i="1" s="1"/>
  <c r="D892" i="1"/>
  <c r="AE891" i="1"/>
  <c r="AD891" i="1"/>
  <c r="AC891" i="1"/>
  <c r="AB891" i="1"/>
  <c r="W891" i="1"/>
  <c r="S891" i="1"/>
  <c r="O891" i="1"/>
  <c r="K891" i="1"/>
  <c r="G891" i="1"/>
  <c r="D891" i="1"/>
  <c r="AE890" i="1"/>
  <c r="Z890" i="1"/>
  <c r="X890" i="1"/>
  <c r="V890" i="1"/>
  <c r="T890" i="1"/>
  <c r="O890" i="1"/>
  <c r="G890" i="1"/>
  <c r="AE889" i="1"/>
  <c r="AD889" i="1"/>
  <c r="AB889" i="1"/>
  <c r="Y889" i="1"/>
  <c r="U889" i="1"/>
  <c r="O889" i="1"/>
  <c r="G889" i="1"/>
  <c r="AM889" i="1" s="1"/>
  <c r="AE888" i="1"/>
  <c r="AD888" i="1"/>
  <c r="AB888" i="1"/>
  <c r="Y888" i="1"/>
  <c r="U888" i="1"/>
  <c r="O888" i="1"/>
  <c r="G888" i="1"/>
  <c r="AM888" i="1" s="1"/>
  <c r="AE887" i="1"/>
  <c r="AD887" i="1"/>
  <c r="AC887" i="1"/>
  <c r="AB887" i="1"/>
  <c r="O887" i="1"/>
  <c r="G887" i="1"/>
  <c r="AM887" i="1" s="1"/>
  <c r="D887" i="1"/>
  <c r="D886" i="1" s="1"/>
  <c r="AE886" i="1"/>
  <c r="AD886" i="1"/>
  <c r="AC886" i="1"/>
  <c r="AB886" i="1"/>
  <c r="W886" i="1"/>
  <c r="S886" i="1"/>
  <c r="O886" i="1"/>
  <c r="K886" i="1"/>
  <c r="G886" i="1"/>
  <c r="AE885" i="1"/>
  <c r="Z885" i="1"/>
  <c r="X885" i="1"/>
  <c r="V885" i="1"/>
  <c r="T885" i="1"/>
  <c r="O885" i="1"/>
  <c r="G885" i="1"/>
  <c r="D885" i="1"/>
  <c r="AE884" i="1"/>
  <c r="AD884" i="1"/>
  <c r="AC884" i="1"/>
  <c r="AB884" i="1"/>
  <c r="O884" i="1"/>
  <c r="G884" i="1"/>
  <c r="AM884" i="1" s="1"/>
  <c r="AE883" i="1"/>
  <c r="AD883" i="1"/>
  <c r="AC883" i="1"/>
  <c r="AB883" i="1"/>
  <c r="O883" i="1"/>
  <c r="G883" i="1"/>
  <c r="AM883" i="1" s="1"/>
  <c r="AE882" i="1"/>
  <c r="AD882" i="1"/>
  <c r="AB882" i="1"/>
  <c r="Y882" i="1"/>
  <c r="Y885" i="1" s="1"/>
  <c r="U882" i="1"/>
  <c r="U885" i="1" s="1"/>
  <c r="O882" i="1"/>
  <c r="G882" i="1"/>
  <c r="AM882" i="1" s="1"/>
  <c r="D882" i="1"/>
  <c r="D881" i="1" s="1"/>
  <c r="AE881" i="1"/>
  <c r="AD881" i="1"/>
  <c r="AC881" i="1"/>
  <c r="AB881" i="1"/>
  <c r="W881" i="1"/>
  <c r="S881" i="1"/>
  <c r="O881" i="1"/>
  <c r="K881" i="1"/>
  <c r="G881" i="1"/>
  <c r="AE880" i="1"/>
  <c r="Z880" i="1"/>
  <c r="X880" i="1"/>
  <c r="V880" i="1"/>
  <c r="T880" i="1"/>
  <c r="O880" i="1"/>
  <c r="G880" i="1"/>
  <c r="D880" i="1"/>
  <c r="AE879" i="1"/>
  <c r="AD879" i="1"/>
  <c r="AC879" i="1"/>
  <c r="AB879" i="1"/>
  <c r="O879" i="1"/>
  <c r="G879" i="1"/>
  <c r="AM879" i="1" s="1"/>
  <c r="AE878" i="1"/>
  <c r="AD878" i="1"/>
  <c r="AC878" i="1"/>
  <c r="AB878" i="1"/>
  <c r="O878" i="1"/>
  <c r="G878" i="1"/>
  <c r="AM878" i="1" s="1"/>
  <c r="AE877" i="1"/>
  <c r="AD877" i="1"/>
  <c r="AB877" i="1"/>
  <c r="Y877" i="1"/>
  <c r="Y880" i="1" s="1"/>
  <c r="U877" i="1"/>
  <c r="U880" i="1" s="1"/>
  <c r="O877" i="1"/>
  <c r="G877" i="1"/>
  <c r="AM877" i="1" s="1"/>
  <c r="D877" i="1"/>
  <c r="AE876" i="1"/>
  <c r="AD876" i="1"/>
  <c r="AC876" i="1"/>
  <c r="AB876" i="1"/>
  <c r="W876" i="1"/>
  <c r="S876" i="1"/>
  <c r="O876" i="1"/>
  <c r="K876" i="1"/>
  <c r="G876" i="1"/>
  <c r="AE875" i="1"/>
  <c r="Z875" i="1"/>
  <c r="X875" i="1"/>
  <c r="V875" i="1"/>
  <c r="T875" i="1"/>
  <c r="O875" i="1"/>
  <c r="G875" i="1"/>
  <c r="AE874" i="1"/>
  <c r="AD874" i="1"/>
  <c r="AC874" i="1"/>
  <c r="AB874" i="1"/>
  <c r="O874" i="1"/>
  <c r="G874" i="1"/>
  <c r="AM874" i="1" s="1"/>
  <c r="AE873" i="1"/>
  <c r="AD873" i="1"/>
  <c r="AB873" i="1"/>
  <c r="Y873" i="1"/>
  <c r="Y875" i="1" s="1"/>
  <c r="U873" i="1"/>
  <c r="U875" i="1" s="1"/>
  <c r="O873" i="1"/>
  <c r="G873" i="1"/>
  <c r="AM873" i="1" s="1"/>
  <c r="AE872" i="1"/>
  <c r="AD872" i="1"/>
  <c r="AC872" i="1"/>
  <c r="AB872" i="1"/>
  <c r="O872" i="1"/>
  <c r="G872" i="1"/>
  <c r="AM872" i="1" s="1"/>
  <c r="D872" i="1"/>
  <c r="D871" i="1" s="1"/>
  <c r="AH871" i="1"/>
  <c r="AD871" i="1" s="1"/>
  <c r="AG871" i="1"/>
  <c r="AC871" i="1" s="1"/>
  <c r="AF871" i="1"/>
  <c r="AB871" i="1" s="1"/>
  <c r="W871" i="1"/>
  <c r="S871" i="1"/>
  <c r="O871" i="1"/>
  <c r="K871" i="1"/>
  <c r="G871" i="1"/>
  <c r="AE870" i="1"/>
  <c r="Z870" i="1"/>
  <c r="X870" i="1"/>
  <c r="V870" i="1"/>
  <c r="T870" i="1"/>
  <c r="O870" i="1"/>
  <c r="G870" i="1"/>
  <c r="AE869" i="1"/>
  <c r="AD869" i="1"/>
  <c r="AB869" i="1"/>
  <c r="Y869" i="1"/>
  <c r="U869" i="1"/>
  <c r="O869" i="1"/>
  <c r="G869" i="1"/>
  <c r="AM869" i="1" s="1"/>
  <c r="AE868" i="1"/>
  <c r="AD868" i="1"/>
  <c r="AB868" i="1"/>
  <c r="Y868" i="1"/>
  <c r="U868" i="1"/>
  <c r="O868" i="1"/>
  <c r="G868" i="1"/>
  <c r="AM868" i="1" s="1"/>
  <c r="AE867" i="1"/>
  <c r="AD867" i="1"/>
  <c r="AB867" i="1"/>
  <c r="Y867" i="1"/>
  <c r="U867" i="1"/>
  <c r="O867" i="1"/>
  <c r="G867" i="1"/>
  <c r="AM867" i="1" s="1"/>
  <c r="D867" i="1"/>
  <c r="D866" i="1" s="1"/>
  <c r="AH866" i="1"/>
  <c r="AG866" i="1"/>
  <c r="AC866" i="1" s="1"/>
  <c r="AF866" i="1"/>
  <c r="AB866" i="1"/>
  <c r="W866" i="1"/>
  <c r="S866" i="1"/>
  <c r="O866" i="1"/>
  <c r="K866" i="1"/>
  <c r="G866" i="1"/>
  <c r="AE865" i="1"/>
  <c r="Z865" i="1"/>
  <c r="X865" i="1"/>
  <c r="V865" i="1"/>
  <c r="T865" i="1"/>
  <c r="O865" i="1"/>
  <c r="G865" i="1"/>
  <c r="AE864" i="1"/>
  <c r="AD864" i="1"/>
  <c r="AB864" i="1"/>
  <c r="Y864" i="1"/>
  <c r="U864" i="1"/>
  <c r="O864" i="1"/>
  <c r="G864" i="1"/>
  <c r="AM864" i="1" s="1"/>
  <c r="AE863" i="1"/>
  <c r="AD863" i="1"/>
  <c r="AB863" i="1"/>
  <c r="Y863" i="1"/>
  <c r="U863" i="1"/>
  <c r="O863" i="1"/>
  <c r="G863" i="1"/>
  <c r="AM863" i="1" s="1"/>
  <c r="AE862" i="1"/>
  <c r="AD862" i="1"/>
  <c r="AC862" i="1"/>
  <c r="AB862" i="1"/>
  <c r="O862" i="1"/>
  <c r="G862" i="1"/>
  <c r="AM862" i="1" s="1"/>
  <c r="D862" i="1"/>
  <c r="D861" i="1" s="1"/>
  <c r="AE861" i="1"/>
  <c r="AD861" i="1"/>
  <c r="AC861" i="1"/>
  <c r="AB861" i="1"/>
  <c r="W861" i="1"/>
  <c r="S861" i="1"/>
  <c r="O861" i="1"/>
  <c r="K861" i="1"/>
  <c r="G861" i="1"/>
  <c r="AE860" i="1"/>
  <c r="Z860" i="1"/>
  <c r="Y860" i="1"/>
  <c r="X860" i="1"/>
  <c r="V860" i="1"/>
  <c r="U860" i="1"/>
  <c r="T860" i="1"/>
  <c r="O860" i="1"/>
  <c r="G860" i="1"/>
  <c r="AE859" i="1"/>
  <c r="AD859" i="1"/>
  <c r="AC859" i="1"/>
  <c r="AB859" i="1"/>
  <c r="O859" i="1"/>
  <c r="G859" i="1"/>
  <c r="AM859" i="1" s="1"/>
  <c r="AE858" i="1"/>
  <c r="AD858" i="1"/>
  <c r="AC858" i="1"/>
  <c r="AB858" i="1"/>
  <c r="O858" i="1"/>
  <c r="G858" i="1"/>
  <c r="AM858" i="1" s="1"/>
  <c r="AE857" i="1"/>
  <c r="AD857" i="1"/>
  <c r="AC857" i="1"/>
  <c r="AB857" i="1"/>
  <c r="O857" i="1"/>
  <c r="G857" i="1"/>
  <c r="AM857" i="1" s="1"/>
  <c r="D857" i="1"/>
  <c r="D856" i="1" s="1"/>
  <c r="AE856" i="1"/>
  <c r="AD856" i="1"/>
  <c r="AC856" i="1"/>
  <c r="AB856" i="1"/>
  <c r="W856" i="1"/>
  <c r="S856" i="1"/>
  <c r="O856" i="1"/>
  <c r="K856" i="1"/>
  <c r="G856" i="1"/>
  <c r="AE855" i="1"/>
  <c r="Z855" i="1"/>
  <c r="Y855" i="1"/>
  <c r="X855" i="1"/>
  <c r="V855" i="1"/>
  <c r="T855" i="1"/>
  <c r="O855" i="1"/>
  <c r="G855" i="1"/>
  <c r="D855" i="1"/>
  <c r="AE854" i="1"/>
  <c r="AD854" i="1"/>
  <c r="AC854" i="1"/>
  <c r="AB854" i="1"/>
  <c r="O854" i="1"/>
  <c r="G854" i="1"/>
  <c r="AM854" i="1" s="1"/>
  <c r="AE853" i="1"/>
  <c r="AD853" i="1"/>
  <c r="AC853" i="1"/>
  <c r="AB853" i="1"/>
  <c r="O853" i="1"/>
  <c r="G853" i="1"/>
  <c r="AM853" i="1" s="1"/>
  <c r="AE852" i="1"/>
  <c r="AD852" i="1"/>
  <c r="AB852" i="1"/>
  <c r="U852" i="1"/>
  <c r="U855" i="1" s="1"/>
  <c r="O852" i="1"/>
  <c r="G852" i="1"/>
  <c r="AM852" i="1" s="1"/>
  <c r="D852" i="1"/>
  <c r="AE851" i="1"/>
  <c r="AD851" i="1"/>
  <c r="AC851" i="1"/>
  <c r="AB851" i="1"/>
  <c r="W851" i="1"/>
  <c r="S851" i="1"/>
  <c r="O851" i="1"/>
  <c r="K851" i="1"/>
  <c r="G851" i="1"/>
  <c r="AE850" i="1"/>
  <c r="Z850" i="1"/>
  <c r="X850" i="1"/>
  <c r="V850" i="1"/>
  <c r="T850" i="1"/>
  <c r="O850" i="1"/>
  <c r="G850" i="1"/>
  <c r="AE849" i="1"/>
  <c r="AD849" i="1"/>
  <c r="AC849" i="1"/>
  <c r="AB849" i="1"/>
  <c r="O849" i="1"/>
  <c r="G849" i="1"/>
  <c r="AM849" i="1" s="1"/>
  <c r="AE848" i="1"/>
  <c r="AD848" i="1"/>
  <c r="AB848" i="1"/>
  <c r="Y848" i="1"/>
  <c r="Y850" i="1" s="1"/>
  <c r="U848" i="1"/>
  <c r="U850" i="1" s="1"/>
  <c r="O848" i="1"/>
  <c r="G848" i="1"/>
  <c r="AM848" i="1" s="1"/>
  <c r="AE847" i="1"/>
  <c r="AD847" i="1"/>
  <c r="AC847" i="1"/>
  <c r="AB847" i="1"/>
  <c r="O847" i="1"/>
  <c r="G847" i="1"/>
  <c r="AM847" i="1" s="1"/>
  <c r="D847" i="1"/>
  <c r="D846" i="1" s="1"/>
  <c r="AE846" i="1"/>
  <c r="AD846" i="1"/>
  <c r="AC846" i="1"/>
  <c r="AB846" i="1"/>
  <c r="W846" i="1"/>
  <c r="S846" i="1"/>
  <c r="O846" i="1"/>
  <c r="K846" i="1"/>
  <c r="G846" i="1"/>
  <c r="AE845" i="1"/>
  <c r="Z845" i="1"/>
  <c r="X845" i="1"/>
  <c r="V845" i="1"/>
  <c r="T845" i="1"/>
  <c r="O845" i="1"/>
  <c r="G845" i="1"/>
  <c r="AE844" i="1"/>
  <c r="AD844" i="1"/>
  <c r="AB844" i="1"/>
  <c r="Y844" i="1"/>
  <c r="U844" i="1"/>
  <c r="O844" i="1"/>
  <c r="G844" i="1"/>
  <c r="AM844" i="1" s="1"/>
  <c r="AE843" i="1"/>
  <c r="AD843" i="1"/>
  <c r="AB843" i="1"/>
  <c r="Y843" i="1"/>
  <c r="U843" i="1"/>
  <c r="O843" i="1"/>
  <c r="G843" i="1"/>
  <c r="AM843" i="1" s="1"/>
  <c r="AE842" i="1"/>
  <c r="AD842" i="1"/>
  <c r="AC842" i="1"/>
  <c r="AB842" i="1"/>
  <c r="O842" i="1"/>
  <c r="G842" i="1"/>
  <c r="AM842" i="1" s="1"/>
  <c r="D842" i="1"/>
  <c r="D841" i="1" s="1"/>
  <c r="AE841" i="1"/>
  <c r="AD841" i="1"/>
  <c r="AC841" i="1"/>
  <c r="AB841" i="1"/>
  <c r="W841" i="1"/>
  <c r="S841" i="1"/>
  <c r="O841" i="1"/>
  <c r="K841" i="1"/>
  <c r="G841" i="1"/>
  <c r="AE840" i="1"/>
  <c r="X840" i="1"/>
  <c r="V840" i="1"/>
  <c r="T840" i="1"/>
  <c r="O840" i="1"/>
  <c r="G840" i="1"/>
  <c r="AE839" i="1"/>
  <c r="AD839" i="1"/>
  <c r="AC839" i="1"/>
  <c r="AB839" i="1"/>
  <c r="O839" i="1"/>
  <c r="G839" i="1"/>
  <c r="AM839" i="1" s="1"/>
  <c r="AE838" i="1"/>
  <c r="AD838" i="1"/>
  <c r="AB838" i="1"/>
  <c r="Y838" i="1"/>
  <c r="U838" i="1"/>
  <c r="U840" i="1" s="1"/>
  <c r="O838" i="1"/>
  <c r="G838" i="1"/>
  <c r="AM838" i="1" s="1"/>
  <c r="AE837" i="1"/>
  <c r="AD837" i="1"/>
  <c r="AC837" i="1"/>
  <c r="AB837" i="1"/>
  <c r="O837" i="1"/>
  <c r="G837" i="1"/>
  <c r="AM837" i="1" s="1"/>
  <c r="D837" i="1"/>
  <c r="D836" i="1" s="1"/>
  <c r="AE836" i="1"/>
  <c r="AD836" i="1"/>
  <c r="AC836" i="1"/>
  <c r="AB836" i="1"/>
  <c r="W836" i="1"/>
  <c r="S836" i="1"/>
  <c r="O836" i="1"/>
  <c r="K836" i="1"/>
  <c r="G836" i="1"/>
  <c r="AE835" i="1"/>
  <c r="X835" i="1"/>
  <c r="T835" i="1"/>
  <c r="O835" i="1"/>
  <c r="G835" i="1"/>
  <c r="AE834" i="1"/>
  <c r="AD834" i="1"/>
  <c r="AC834" i="1"/>
  <c r="AB834" i="1"/>
  <c r="O834" i="1"/>
  <c r="G834" i="1"/>
  <c r="AM834" i="1" s="1"/>
  <c r="AE833" i="1"/>
  <c r="AD833" i="1"/>
  <c r="AB833" i="1"/>
  <c r="O833" i="1"/>
  <c r="G833" i="1"/>
  <c r="AM833" i="1" s="1"/>
  <c r="AE832" i="1"/>
  <c r="AD832" i="1"/>
  <c r="AC832" i="1"/>
  <c r="AB832" i="1"/>
  <c r="O832" i="1"/>
  <c r="G832" i="1"/>
  <c r="AM832" i="1" s="1"/>
  <c r="AE831" i="1"/>
  <c r="AC831" i="1"/>
  <c r="AB831" i="1"/>
  <c r="W831" i="1"/>
  <c r="K831" i="1"/>
  <c r="G831" i="1"/>
  <c r="D831" i="1"/>
  <c r="AE830" i="1"/>
  <c r="Z830" i="1"/>
  <c r="X830" i="1"/>
  <c r="V830" i="1"/>
  <c r="T830" i="1"/>
  <c r="O830" i="1"/>
  <c r="G830" i="1"/>
  <c r="AE829" i="1"/>
  <c r="AD829" i="1"/>
  <c r="AC829" i="1"/>
  <c r="AB829" i="1"/>
  <c r="O829" i="1"/>
  <c r="G829" i="1"/>
  <c r="AM829" i="1" s="1"/>
  <c r="AE828" i="1"/>
  <c r="AD828" i="1"/>
  <c r="AB828" i="1"/>
  <c r="Y828" i="1"/>
  <c r="Y830" i="1" s="1"/>
  <c r="U828" i="1"/>
  <c r="U830" i="1" s="1"/>
  <c r="O828" i="1"/>
  <c r="G828" i="1"/>
  <c r="AM828" i="1" s="1"/>
  <c r="AE827" i="1"/>
  <c r="AD827" i="1"/>
  <c r="AC827" i="1"/>
  <c r="AB827" i="1"/>
  <c r="O827" i="1"/>
  <c r="G827" i="1"/>
  <c r="AM827" i="1" s="1"/>
  <c r="D827" i="1"/>
  <c r="D826" i="1" s="1"/>
  <c r="AE826" i="1"/>
  <c r="AD826" i="1"/>
  <c r="AC826" i="1"/>
  <c r="AB826" i="1"/>
  <c r="W826" i="1"/>
  <c r="S826" i="1"/>
  <c r="O826" i="1"/>
  <c r="K826" i="1"/>
  <c r="G826" i="1"/>
  <c r="E785" i="1"/>
  <c r="F785" i="1"/>
  <c r="H785" i="1"/>
  <c r="I785" i="1"/>
  <c r="J785" i="1"/>
  <c r="L785" i="1"/>
  <c r="M785" i="1"/>
  <c r="N785" i="1"/>
  <c r="P785" i="1"/>
  <c r="Q785" i="1"/>
  <c r="R785" i="1"/>
  <c r="T785" i="1"/>
  <c r="U785" i="1"/>
  <c r="V785" i="1"/>
  <c r="X785" i="1"/>
  <c r="Y785" i="1"/>
  <c r="Z785" i="1"/>
  <c r="AF785" i="1"/>
  <c r="AG785" i="1"/>
  <c r="AH785" i="1"/>
  <c r="C785" i="1"/>
  <c r="AE800" i="1"/>
  <c r="Z800" i="1"/>
  <c r="Y800" i="1"/>
  <c r="X800" i="1"/>
  <c r="V800" i="1"/>
  <c r="U800" i="1"/>
  <c r="T800" i="1"/>
  <c r="O800" i="1"/>
  <c r="G800" i="1"/>
  <c r="AE799" i="1"/>
  <c r="AD799" i="1"/>
  <c r="AC799" i="1"/>
  <c r="AB799" i="1"/>
  <c r="O799" i="1"/>
  <c r="G799" i="1"/>
  <c r="AM799" i="1" s="1"/>
  <c r="AE798" i="1"/>
  <c r="AD798" i="1"/>
  <c r="AC798" i="1"/>
  <c r="AB798" i="1"/>
  <c r="O798" i="1"/>
  <c r="G798" i="1"/>
  <c r="AM798" i="1" s="1"/>
  <c r="AE797" i="1"/>
  <c r="AD797" i="1"/>
  <c r="AC797" i="1"/>
  <c r="AB797" i="1"/>
  <c r="O797" i="1"/>
  <c r="G797" i="1"/>
  <c r="AM797" i="1" s="1"/>
  <c r="D797" i="1"/>
  <c r="AE796" i="1"/>
  <c r="AE785" i="1" s="1"/>
  <c r="AD796" i="1"/>
  <c r="AD785" i="1" s="1"/>
  <c r="AC796" i="1"/>
  <c r="AC785" i="1" s="1"/>
  <c r="AB796" i="1"/>
  <c r="W796" i="1"/>
  <c r="W785" i="1" s="1"/>
  <c r="S796" i="1"/>
  <c r="S785" i="1" s="1"/>
  <c r="O796" i="1"/>
  <c r="O785" i="1" s="1"/>
  <c r="K796" i="1"/>
  <c r="K785" i="1" s="1"/>
  <c r="G796" i="1"/>
  <c r="D796" i="1"/>
  <c r="D785" i="1" s="1"/>
  <c r="AJ10" i="1"/>
  <c r="AE762" i="1"/>
  <c r="Z762" i="1"/>
  <c r="Y762" i="1"/>
  <c r="X762" i="1"/>
  <c r="V762" i="1"/>
  <c r="U762" i="1"/>
  <c r="T762" i="1"/>
  <c r="O762" i="1"/>
  <c r="I762" i="1"/>
  <c r="G762" i="1" s="1"/>
  <c r="AE761" i="1"/>
  <c r="AD761" i="1"/>
  <c r="AB761" i="1"/>
  <c r="O761" i="1"/>
  <c r="I761" i="1"/>
  <c r="AC761" i="1" s="1"/>
  <c r="AE760" i="1"/>
  <c r="AD760" i="1"/>
  <c r="AB760" i="1"/>
  <c r="O760" i="1"/>
  <c r="I760" i="1"/>
  <c r="AC760" i="1" s="1"/>
  <c r="AE759" i="1"/>
  <c r="AD759" i="1"/>
  <c r="AB759" i="1"/>
  <c r="O759" i="1"/>
  <c r="I759" i="1"/>
  <c r="AC759" i="1" s="1"/>
  <c r="D759" i="1"/>
  <c r="D758" i="1" s="1"/>
  <c r="AE758" i="1"/>
  <c r="AD758" i="1"/>
  <c r="AC758" i="1"/>
  <c r="AB758" i="1"/>
  <c r="W758" i="1"/>
  <c r="S758" i="1"/>
  <c r="O758" i="1"/>
  <c r="K758" i="1"/>
  <c r="G758" i="1"/>
  <c r="AE757" i="1"/>
  <c r="Z757" i="1"/>
  <c r="Y757" i="1"/>
  <c r="X757" i="1"/>
  <c r="V757" i="1"/>
  <c r="U757" i="1"/>
  <c r="T757" i="1"/>
  <c r="O757" i="1"/>
  <c r="I757" i="1"/>
  <c r="G757" i="1" s="1"/>
  <c r="AE756" i="1"/>
  <c r="AD756" i="1"/>
  <c r="AB756" i="1"/>
  <c r="O756" i="1"/>
  <c r="I756" i="1"/>
  <c r="AC756" i="1" s="1"/>
  <c r="AE755" i="1"/>
  <c r="AD755" i="1"/>
  <c r="AB755" i="1"/>
  <c r="O755" i="1"/>
  <c r="I755" i="1"/>
  <c r="AC755" i="1" s="1"/>
  <c r="AE754" i="1"/>
  <c r="AD754" i="1"/>
  <c r="AB754" i="1"/>
  <c r="O754" i="1"/>
  <c r="I754" i="1"/>
  <c r="AC754" i="1" s="1"/>
  <c r="D754" i="1"/>
  <c r="D753" i="1" s="1"/>
  <c r="AE753" i="1"/>
  <c r="AD753" i="1"/>
  <c r="AC753" i="1"/>
  <c r="AB753" i="1"/>
  <c r="W753" i="1"/>
  <c r="S753" i="1"/>
  <c r="O753" i="1"/>
  <c r="K753" i="1"/>
  <c r="G753" i="1"/>
  <c r="AE752" i="1"/>
  <c r="Z752" i="1"/>
  <c r="Y752" i="1"/>
  <c r="X752" i="1"/>
  <c r="V752" i="1"/>
  <c r="U752" i="1"/>
  <c r="T752" i="1"/>
  <c r="O752" i="1"/>
  <c r="I752" i="1"/>
  <c r="G752" i="1" s="1"/>
  <c r="AE751" i="1"/>
  <c r="AD751" i="1"/>
  <c r="AB751" i="1"/>
  <c r="O751" i="1"/>
  <c r="I751" i="1"/>
  <c r="AC751" i="1" s="1"/>
  <c r="AE750" i="1"/>
  <c r="AD750" i="1"/>
  <c r="AB750" i="1"/>
  <c r="O750" i="1"/>
  <c r="I750" i="1"/>
  <c r="AC750" i="1" s="1"/>
  <c r="AE749" i="1"/>
  <c r="AD749" i="1"/>
  <c r="AB749" i="1"/>
  <c r="O749" i="1"/>
  <c r="I749" i="1"/>
  <c r="AC749" i="1" s="1"/>
  <c r="D749" i="1"/>
  <c r="D748" i="1" s="1"/>
  <c r="AE748" i="1"/>
  <c r="AD748" i="1"/>
  <c r="AC748" i="1"/>
  <c r="AB748" i="1"/>
  <c r="W748" i="1"/>
  <c r="S748" i="1"/>
  <c r="O748" i="1"/>
  <c r="K748" i="1"/>
  <c r="G748" i="1"/>
  <c r="AE747" i="1"/>
  <c r="Z747" i="1"/>
  <c r="Y747" i="1"/>
  <c r="X747" i="1"/>
  <c r="V747" i="1"/>
  <c r="U747" i="1"/>
  <c r="T747" i="1"/>
  <c r="O747" i="1"/>
  <c r="I747" i="1"/>
  <c r="G747" i="1" s="1"/>
  <c r="AE746" i="1"/>
  <c r="AD746" i="1"/>
  <c r="AB746" i="1"/>
  <c r="O746" i="1"/>
  <c r="I746" i="1"/>
  <c r="AC746" i="1" s="1"/>
  <c r="AE745" i="1"/>
  <c r="AD745" i="1"/>
  <c r="AB745" i="1"/>
  <c r="O745" i="1"/>
  <c r="I745" i="1"/>
  <c r="AC745" i="1" s="1"/>
  <c r="AE744" i="1"/>
  <c r="AD744" i="1"/>
  <c r="AB744" i="1"/>
  <c r="O744" i="1"/>
  <c r="I744" i="1"/>
  <c r="AC744" i="1" s="1"/>
  <c r="D744" i="1"/>
  <c r="D743" i="1" s="1"/>
  <c r="AE743" i="1"/>
  <c r="AD743" i="1"/>
  <c r="AC743" i="1"/>
  <c r="AB743" i="1"/>
  <c r="W743" i="1"/>
  <c r="S743" i="1"/>
  <c r="O743" i="1"/>
  <c r="K743" i="1"/>
  <c r="G743" i="1"/>
  <c r="AE742" i="1"/>
  <c r="Z742" i="1"/>
  <c r="Y742" i="1"/>
  <c r="X742" i="1"/>
  <c r="V742" i="1"/>
  <c r="U742" i="1"/>
  <c r="T742" i="1"/>
  <c r="O742" i="1"/>
  <c r="I742" i="1"/>
  <c r="G742" i="1" s="1"/>
  <c r="AE741" i="1"/>
  <c r="AD741" i="1"/>
  <c r="AB741" i="1"/>
  <c r="O741" i="1"/>
  <c r="I741" i="1"/>
  <c r="AC741" i="1" s="1"/>
  <c r="AE740" i="1"/>
  <c r="AD740" i="1"/>
  <c r="AB740" i="1"/>
  <c r="O740" i="1"/>
  <c r="I740" i="1"/>
  <c r="AC740" i="1" s="1"/>
  <c r="AE739" i="1"/>
  <c r="AD739" i="1"/>
  <c r="AB739" i="1"/>
  <c r="O739" i="1"/>
  <c r="I739" i="1"/>
  <c r="AC739" i="1" s="1"/>
  <c r="D739" i="1"/>
  <c r="D738" i="1" s="1"/>
  <c r="AE738" i="1"/>
  <c r="AD738" i="1"/>
  <c r="AC738" i="1"/>
  <c r="AB738" i="1"/>
  <c r="W738" i="1"/>
  <c r="S738" i="1"/>
  <c r="O738" i="1"/>
  <c r="K738" i="1"/>
  <c r="G738" i="1"/>
  <c r="AE737" i="1"/>
  <c r="Z737" i="1"/>
  <c r="Y737" i="1"/>
  <c r="X737" i="1"/>
  <c r="V737" i="1"/>
  <c r="U737" i="1"/>
  <c r="T737" i="1"/>
  <c r="O737" i="1"/>
  <c r="I737" i="1"/>
  <c r="G737" i="1" s="1"/>
  <c r="AE736" i="1"/>
  <c r="AD736" i="1"/>
  <c r="AB736" i="1"/>
  <c r="O736" i="1"/>
  <c r="I736" i="1"/>
  <c r="AC736" i="1" s="1"/>
  <c r="AE735" i="1"/>
  <c r="AD735" i="1"/>
  <c r="AB735" i="1"/>
  <c r="O735" i="1"/>
  <c r="I735" i="1"/>
  <c r="AC735" i="1" s="1"/>
  <c r="AE734" i="1"/>
  <c r="AD734" i="1"/>
  <c r="AB734" i="1"/>
  <c r="O734" i="1"/>
  <c r="I734" i="1"/>
  <c r="AC734" i="1" s="1"/>
  <c r="D734" i="1"/>
  <c r="D733" i="1" s="1"/>
  <c r="AE733" i="1"/>
  <c r="AD733" i="1"/>
  <c r="AC733" i="1"/>
  <c r="AB733" i="1"/>
  <c r="W733" i="1"/>
  <c r="S733" i="1"/>
  <c r="O733" i="1"/>
  <c r="K733" i="1"/>
  <c r="G733" i="1"/>
  <c r="AE732" i="1"/>
  <c r="Z732" i="1"/>
  <c r="Y732" i="1"/>
  <c r="X732" i="1"/>
  <c r="V732" i="1"/>
  <c r="U732" i="1"/>
  <c r="T732" i="1"/>
  <c r="O732" i="1"/>
  <c r="I732" i="1"/>
  <c r="G732" i="1" s="1"/>
  <c r="AE731" i="1"/>
  <c r="AD731" i="1"/>
  <c r="AB731" i="1"/>
  <c r="O731" i="1"/>
  <c r="I731" i="1"/>
  <c r="AC731" i="1" s="1"/>
  <c r="AE730" i="1"/>
  <c r="AD730" i="1"/>
  <c r="AB730" i="1"/>
  <c r="O730" i="1"/>
  <c r="I730" i="1"/>
  <c r="AC730" i="1" s="1"/>
  <c r="AE729" i="1"/>
  <c r="AD729" i="1"/>
  <c r="AB729" i="1"/>
  <c r="O729" i="1"/>
  <c r="I729" i="1"/>
  <c r="AC729" i="1" s="1"/>
  <c r="D729" i="1"/>
  <c r="D728" i="1" s="1"/>
  <c r="AE728" i="1"/>
  <c r="AD728" i="1"/>
  <c r="AC728" i="1"/>
  <c r="AB728" i="1"/>
  <c r="W728" i="1"/>
  <c r="S728" i="1"/>
  <c r="O728" i="1"/>
  <c r="K728" i="1"/>
  <c r="G728" i="1"/>
  <c r="AE727" i="1"/>
  <c r="Z727" i="1"/>
  <c r="Y727" i="1"/>
  <c r="X727" i="1"/>
  <c r="V727" i="1"/>
  <c r="U727" i="1"/>
  <c r="T727" i="1"/>
  <c r="O727" i="1"/>
  <c r="I727" i="1"/>
  <c r="G727" i="1" s="1"/>
  <c r="AE726" i="1"/>
  <c r="AD726" i="1"/>
  <c r="AB726" i="1"/>
  <c r="O726" i="1"/>
  <c r="I726" i="1"/>
  <c r="AC726" i="1" s="1"/>
  <c r="AE725" i="1"/>
  <c r="AD725" i="1"/>
  <c r="AB725" i="1"/>
  <c r="O725" i="1"/>
  <c r="I725" i="1"/>
  <c r="AC725" i="1" s="1"/>
  <c r="AE724" i="1"/>
  <c r="AD724" i="1"/>
  <c r="AB724" i="1"/>
  <c r="O724" i="1"/>
  <c r="I724" i="1"/>
  <c r="AC724" i="1" s="1"/>
  <c r="D724" i="1"/>
  <c r="D723" i="1" s="1"/>
  <c r="AE723" i="1"/>
  <c r="AD723" i="1"/>
  <c r="AC723" i="1"/>
  <c r="AB723" i="1"/>
  <c r="W723" i="1"/>
  <c r="S723" i="1"/>
  <c r="O723" i="1"/>
  <c r="K723" i="1"/>
  <c r="G723" i="1"/>
  <c r="AE722" i="1"/>
  <c r="Z722" i="1"/>
  <c r="Y722" i="1"/>
  <c r="X722" i="1"/>
  <c r="V722" i="1"/>
  <c r="U722" i="1"/>
  <c r="T722" i="1"/>
  <c r="O722" i="1"/>
  <c r="I722" i="1"/>
  <c r="G722" i="1" s="1"/>
  <c r="AE721" i="1"/>
  <c r="AD721" i="1"/>
  <c r="AB721" i="1"/>
  <c r="O721" i="1"/>
  <c r="I721" i="1"/>
  <c r="AC721" i="1" s="1"/>
  <c r="AE720" i="1"/>
  <c r="AD720" i="1"/>
  <c r="AB720" i="1"/>
  <c r="O720" i="1"/>
  <c r="I720" i="1"/>
  <c r="AC720" i="1" s="1"/>
  <c r="AE719" i="1"/>
  <c r="AD719" i="1"/>
  <c r="AB719" i="1"/>
  <c r="O719" i="1"/>
  <c r="I719" i="1"/>
  <c r="AC719" i="1" s="1"/>
  <c r="D719" i="1"/>
  <c r="D718" i="1" s="1"/>
  <c r="AE718" i="1"/>
  <c r="AD718" i="1"/>
  <c r="AC718" i="1"/>
  <c r="AB718" i="1"/>
  <c r="W718" i="1"/>
  <c r="S718" i="1"/>
  <c r="O718" i="1"/>
  <c r="K718" i="1"/>
  <c r="G718" i="1"/>
  <c r="AE717" i="1"/>
  <c r="Z717" i="1"/>
  <c r="Y717" i="1"/>
  <c r="X717" i="1"/>
  <c r="V717" i="1"/>
  <c r="U717" i="1"/>
  <c r="T717" i="1"/>
  <c r="O717" i="1"/>
  <c r="I717" i="1"/>
  <c r="G717" i="1" s="1"/>
  <c r="AE716" i="1"/>
  <c r="AD716" i="1"/>
  <c r="AB716" i="1"/>
  <c r="O716" i="1"/>
  <c r="I716" i="1"/>
  <c r="AE715" i="1"/>
  <c r="AD715" i="1"/>
  <c r="AB715" i="1"/>
  <c r="O715" i="1"/>
  <c r="I715" i="1"/>
  <c r="AE714" i="1"/>
  <c r="AD714" i="1"/>
  <c r="AB714" i="1"/>
  <c r="O714" i="1"/>
  <c r="I714" i="1"/>
  <c r="D714" i="1"/>
  <c r="D713" i="1" s="1"/>
  <c r="AE713" i="1"/>
  <c r="AD713" i="1"/>
  <c r="AC713" i="1"/>
  <c r="AB713" i="1"/>
  <c r="W713" i="1"/>
  <c r="S713" i="1"/>
  <c r="O713" i="1"/>
  <c r="K713" i="1"/>
  <c r="G713" i="1"/>
  <c r="AE712" i="1"/>
  <c r="Z712" i="1"/>
  <c r="Y712" i="1"/>
  <c r="X712" i="1"/>
  <c r="V712" i="1"/>
  <c r="U712" i="1"/>
  <c r="T712" i="1"/>
  <c r="O712" i="1"/>
  <c r="I712" i="1"/>
  <c r="G712" i="1" s="1"/>
  <c r="AE711" i="1"/>
  <c r="AD711" i="1"/>
  <c r="AB711" i="1"/>
  <c r="O711" i="1"/>
  <c r="I711" i="1"/>
  <c r="AE710" i="1"/>
  <c r="AD710" i="1"/>
  <c r="AB710" i="1"/>
  <c r="O710" i="1"/>
  <c r="I710" i="1"/>
  <c r="AE709" i="1"/>
  <c r="AD709" i="1"/>
  <c r="AB709" i="1"/>
  <c r="O709" i="1"/>
  <c r="I709" i="1"/>
  <c r="AC709" i="1" s="1"/>
  <c r="D709" i="1"/>
  <c r="D708" i="1" s="1"/>
  <c r="AE708" i="1"/>
  <c r="AD708" i="1"/>
  <c r="AC708" i="1"/>
  <c r="AB708" i="1"/>
  <c r="W708" i="1"/>
  <c r="S708" i="1"/>
  <c r="O708" i="1"/>
  <c r="K708" i="1"/>
  <c r="G708" i="1"/>
  <c r="AE707" i="1"/>
  <c r="Z707" i="1"/>
  <c r="Y707" i="1"/>
  <c r="X707" i="1"/>
  <c r="V707" i="1"/>
  <c r="U707" i="1"/>
  <c r="T707" i="1"/>
  <c r="O707" i="1"/>
  <c r="I707" i="1"/>
  <c r="G707" i="1" s="1"/>
  <c r="AE706" i="1"/>
  <c r="AD706" i="1"/>
  <c r="AB706" i="1"/>
  <c r="O706" i="1"/>
  <c r="I706" i="1"/>
  <c r="AC706" i="1" s="1"/>
  <c r="AE705" i="1"/>
  <c r="AD705" i="1"/>
  <c r="AB705" i="1"/>
  <c r="O705" i="1"/>
  <c r="I705" i="1"/>
  <c r="AC705" i="1" s="1"/>
  <c r="AE704" i="1"/>
  <c r="AD704" i="1"/>
  <c r="AB704" i="1"/>
  <c r="O704" i="1"/>
  <c r="I704" i="1"/>
  <c r="AC704" i="1" s="1"/>
  <c r="D704" i="1"/>
  <c r="D703" i="1" s="1"/>
  <c r="AE703" i="1"/>
  <c r="AD703" i="1"/>
  <c r="AC703" i="1"/>
  <c r="AB703" i="1"/>
  <c r="W703" i="1"/>
  <c r="S703" i="1"/>
  <c r="O703" i="1"/>
  <c r="K703" i="1"/>
  <c r="G703" i="1"/>
  <c r="AE702" i="1"/>
  <c r="Z702" i="1"/>
  <c r="Y702" i="1"/>
  <c r="X702" i="1"/>
  <c r="V702" i="1"/>
  <c r="U702" i="1"/>
  <c r="T702" i="1"/>
  <c r="O702" i="1"/>
  <c r="I702" i="1"/>
  <c r="G702" i="1" s="1"/>
  <c r="AE701" i="1"/>
  <c r="AD701" i="1"/>
  <c r="AB701" i="1"/>
  <c r="O701" i="1"/>
  <c r="I701" i="1"/>
  <c r="AC701" i="1" s="1"/>
  <c r="AE700" i="1"/>
  <c r="AD700" i="1"/>
  <c r="AB700" i="1"/>
  <c r="O700" i="1"/>
  <c r="I700" i="1"/>
  <c r="AC700" i="1" s="1"/>
  <c r="AE699" i="1"/>
  <c r="AD699" i="1"/>
  <c r="AB699" i="1"/>
  <c r="O699" i="1"/>
  <c r="I699" i="1"/>
  <c r="AC699" i="1" s="1"/>
  <c r="D699" i="1"/>
  <c r="D698" i="1" s="1"/>
  <c r="AE698" i="1"/>
  <c r="AD698" i="1"/>
  <c r="AC698" i="1"/>
  <c r="AB698" i="1"/>
  <c r="W698" i="1"/>
  <c r="S698" i="1"/>
  <c r="O698" i="1"/>
  <c r="K698" i="1"/>
  <c r="G698" i="1"/>
  <c r="AE687" i="1"/>
  <c r="Z687" i="1"/>
  <c r="Y687" i="1"/>
  <c r="X687" i="1"/>
  <c r="V687" i="1"/>
  <c r="U687" i="1"/>
  <c r="T687" i="1"/>
  <c r="O687" i="1"/>
  <c r="I687" i="1"/>
  <c r="G687" i="1" s="1"/>
  <c r="D687" i="1"/>
  <c r="AE686" i="1"/>
  <c r="AD686" i="1"/>
  <c r="AB686" i="1"/>
  <c r="O686" i="1"/>
  <c r="I686" i="1"/>
  <c r="G686" i="1" s="1"/>
  <c r="AM686" i="1" s="1"/>
  <c r="AE685" i="1"/>
  <c r="AD685" i="1"/>
  <c r="AB685" i="1"/>
  <c r="O685" i="1"/>
  <c r="I685" i="1"/>
  <c r="G685" i="1" s="1"/>
  <c r="AM685" i="1" s="1"/>
  <c r="AE684" i="1"/>
  <c r="AD684" i="1"/>
  <c r="AB684" i="1"/>
  <c r="O684" i="1"/>
  <c r="I684" i="1"/>
  <c r="G684" i="1" s="1"/>
  <c r="AM684" i="1" s="1"/>
  <c r="D684" i="1"/>
  <c r="D683" i="1" s="1"/>
  <c r="AE683" i="1"/>
  <c r="AD683" i="1"/>
  <c r="AC683" i="1"/>
  <c r="AB683" i="1"/>
  <c r="W683" i="1"/>
  <c r="S683" i="1"/>
  <c r="O683" i="1"/>
  <c r="K683" i="1"/>
  <c r="G683" i="1"/>
  <c r="AE682" i="1"/>
  <c r="Z682" i="1"/>
  <c r="Y682" i="1"/>
  <c r="X682" i="1"/>
  <c r="V682" i="1"/>
  <c r="U682" i="1"/>
  <c r="T682" i="1"/>
  <c r="O682" i="1"/>
  <c r="I682" i="1"/>
  <c r="G682" i="1" s="1"/>
  <c r="AE681" i="1"/>
  <c r="AD681" i="1"/>
  <c r="AB681" i="1"/>
  <c r="O681" i="1"/>
  <c r="I681" i="1"/>
  <c r="G681" i="1" s="1"/>
  <c r="AM681" i="1" s="1"/>
  <c r="AE680" i="1"/>
  <c r="AD680" i="1"/>
  <c r="AB680" i="1"/>
  <c r="O680" i="1"/>
  <c r="I680" i="1"/>
  <c r="G680" i="1" s="1"/>
  <c r="AM680" i="1" s="1"/>
  <c r="AE679" i="1"/>
  <c r="AD679" i="1"/>
  <c r="AB679" i="1"/>
  <c r="O679" i="1"/>
  <c r="I679" i="1"/>
  <c r="G679" i="1" s="1"/>
  <c r="AM679" i="1" s="1"/>
  <c r="D679" i="1"/>
  <c r="D678" i="1" s="1"/>
  <c r="AG678" i="1"/>
  <c r="AE678" i="1" s="1"/>
  <c r="AD678" i="1"/>
  <c r="AB678" i="1"/>
  <c r="W678" i="1"/>
  <c r="S678" i="1"/>
  <c r="O678" i="1"/>
  <c r="K678" i="1"/>
  <c r="G678" i="1"/>
  <c r="AE677" i="1"/>
  <c r="Z677" i="1"/>
  <c r="Y677" i="1"/>
  <c r="X677" i="1"/>
  <c r="V677" i="1"/>
  <c r="U677" i="1"/>
  <c r="T677" i="1"/>
  <c r="O677" i="1"/>
  <c r="I677" i="1"/>
  <c r="G677" i="1" s="1"/>
  <c r="AE676" i="1"/>
  <c r="AD676" i="1"/>
  <c r="AB676" i="1"/>
  <c r="O676" i="1"/>
  <c r="I676" i="1"/>
  <c r="AC676" i="1" s="1"/>
  <c r="AE675" i="1"/>
  <c r="AD675" i="1"/>
  <c r="AB675" i="1"/>
  <c r="O675" i="1"/>
  <c r="I675" i="1"/>
  <c r="AC675" i="1" s="1"/>
  <c r="AE674" i="1"/>
  <c r="AD674" i="1"/>
  <c r="AB674" i="1"/>
  <c r="O674" i="1"/>
  <c r="I674" i="1"/>
  <c r="AC674" i="1" s="1"/>
  <c r="D674" i="1"/>
  <c r="D673" i="1" s="1"/>
  <c r="AE673" i="1"/>
  <c r="AD673" i="1"/>
  <c r="AC673" i="1"/>
  <c r="AB673" i="1"/>
  <c r="W673" i="1"/>
  <c r="S673" i="1"/>
  <c r="O673" i="1"/>
  <c r="K673" i="1"/>
  <c r="G673" i="1"/>
  <c r="AE672" i="1"/>
  <c r="Z672" i="1"/>
  <c r="Y672" i="1"/>
  <c r="X672" i="1"/>
  <c r="V672" i="1"/>
  <c r="U672" i="1"/>
  <c r="T672" i="1"/>
  <c r="O672" i="1"/>
  <c r="I672" i="1"/>
  <c r="G672" i="1" s="1"/>
  <c r="AE671" i="1"/>
  <c r="AD671" i="1"/>
  <c r="AB671" i="1"/>
  <c r="O671" i="1"/>
  <c r="I671" i="1"/>
  <c r="AC671" i="1" s="1"/>
  <c r="AE670" i="1"/>
  <c r="AD670" i="1"/>
  <c r="AB670" i="1"/>
  <c r="O670" i="1"/>
  <c r="I670" i="1"/>
  <c r="AC670" i="1" s="1"/>
  <c r="AE669" i="1"/>
  <c r="AD669" i="1"/>
  <c r="AB669" i="1"/>
  <c r="O669" i="1"/>
  <c r="I669" i="1"/>
  <c r="AC669" i="1" s="1"/>
  <c r="D669" i="1"/>
  <c r="D668" i="1" s="1"/>
  <c r="AE668" i="1"/>
  <c r="AD668" i="1"/>
  <c r="AC668" i="1"/>
  <c r="AB668" i="1"/>
  <c r="W668" i="1"/>
  <c r="S668" i="1"/>
  <c r="O668" i="1"/>
  <c r="K668" i="1"/>
  <c r="G668" i="1"/>
  <c r="AE667" i="1"/>
  <c r="Z667" i="1"/>
  <c r="Y667" i="1"/>
  <c r="X667" i="1"/>
  <c r="V667" i="1"/>
  <c r="U667" i="1"/>
  <c r="T667" i="1"/>
  <c r="O667" i="1"/>
  <c r="I667" i="1"/>
  <c r="G667" i="1" s="1"/>
  <c r="AE666" i="1"/>
  <c r="AD666" i="1"/>
  <c r="AB666" i="1"/>
  <c r="O666" i="1"/>
  <c r="I666" i="1"/>
  <c r="AC666" i="1" s="1"/>
  <c r="AE665" i="1"/>
  <c r="AD665" i="1"/>
  <c r="AB665" i="1"/>
  <c r="O665" i="1"/>
  <c r="I665" i="1"/>
  <c r="AC665" i="1" s="1"/>
  <c r="AE664" i="1"/>
  <c r="AD664" i="1"/>
  <c r="AB664" i="1"/>
  <c r="O664" i="1"/>
  <c r="I664" i="1"/>
  <c r="AC664" i="1" s="1"/>
  <c r="D664" i="1"/>
  <c r="D663" i="1" s="1"/>
  <c r="AE663" i="1"/>
  <c r="AD663" i="1"/>
  <c r="AC663" i="1"/>
  <c r="AB663" i="1"/>
  <c r="W663" i="1"/>
  <c r="S663" i="1"/>
  <c r="O663" i="1"/>
  <c r="K663" i="1"/>
  <c r="G663" i="1"/>
  <c r="AH662" i="1"/>
  <c r="AF662" i="1"/>
  <c r="AF661" i="1" s="1"/>
  <c r="AF660" i="1" s="1"/>
  <c r="AF659" i="1" s="1"/>
  <c r="Z662" i="1"/>
  <c r="Z661" i="1" s="1"/>
  <c r="Z660" i="1" s="1"/>
  <c r="Z659" i="1" s="1"/>
  <c r="Y662" i="1"/>
  <c r="Y661" i="1" s="1"/>
  <c r="Y660" i="1" s="1"/>
  <c r="Y659" i="1" s="1"/>
  <c r="X662" i="1"/>
  <c r="X661" i="1" s="1"/>
  <c r="X660" i="1" s="1"/>
  <c r="X659" i="1" s="1"/>
  <c r="V662" i="1"/>
  <c r="V661" i="1" s="1"/>
  <c r="V660" i="1" s="1"/>
  <c r="V659" i="1" s="1"/>
  <c r="U662" i="1"/>
  <c r="U661" i="1" s="1"/>
  <c r="U660" i="1" s="1"/>
  <c r="U659" i="1" s="1"/>
  <c r="T662" i="1"/>
  <c r="T661" i="1" s="1"/>
  <c r="T660" i="1" s="1"/>
  <c r="T659" i="1" s="1"/>
  <c r="R662" i="1"/>
  <c r="R661" i="1" s="1"/>
  <c r="R660" i="1" s="1"/>
  <c r="R659" i="1" s="1"/>
  <c r="Q662" i="1"/>
  <c r="Q661" i="1" s="1"/>
  <c r="Q660" i="1" s="1"/>
  <c r="Q659" i="1" s="1"/>
  <c r="P662" i="1"/>
  <c r="P661" i="1" s="1"/>
  <c r="P660" i="1" s="1"/>
  <c r="P659" i="1" s="1"/>
  <c r="N662" i="1"/>
  <c r="N661" i="1" s="1"/>
  <c r="N660" i="1" s="1"/>
  <c r="N659" i="1" s="1"/>
  <c r="M662" i="1"/>
  <c r="M661" i="1" s="1"/>
  <c r="M660" i="1" s="1"/>
  <c r="M659" i="1" s="1"/>
  <c r="L662" i="1"/>
  <c r="L661" i="1" s="1"/>
  <c r="L660" i="1" s="1"/>
  <c r="L659" i="1" s="1"/>
  <c r="J662" i="1"/>
  <c r="J661" i="1" s="1"/>
  <c r="J660" i="1" s="1"/>
  <c r="J659" i="1" s="1"/>
  <c r="I662" i="1"/>
  <c r="I661" i="1" s="1"/>
  <c r="I660" i="1" s="1"/>
  <c r="I659" i="1" s="1"/>
  <c r="H662" i="1"/>
  <c r="H661" i="1" s="1"/>
  <c r="H660" i="1" s="1"/>
  <c r="H659" i="1" s="1"/>
  <c r="F662" i="1"/>
  <c r="F661" i="1" s="1"/>
  <c r="F660" i="1" s="1"/>
  <c r="F659" i="1" s="1"/>
  <c r="E662" i="1"/>
  <c r="E661" i="1" s="1"/>
  <c r="E660" i="1" s="1"/>
  <c r="E659" i="1" s="1"/>
  <c r="C662" i="1"/>
  <c r="C661" i="1" s="1"/>
  <c r="C660" i="1" s="1"/>
  <c r="C659" i="1" s="1"/>
  <c r="AH661" i="1"/>
  <c r="AH660" i="1" s="1"/>
  <c r="AH659" i="1" s="1"/>
  <c r="AE653" i="1"/>
  <c r="Z653" i="1"/>
  <c r="Y653" i="1"/>
  <c r="X653" i="1"/>
  <c r="V653" i="1"/>
  <c r="U653" i="1"/>
  <c r="T653" i="1"/>
  <c r="O653" i="1"/>
  <c r="I653" i="1"/>
  <c r="G653" i="1" s="1"/>
  <c r="D653" i="1"/>
  <c r="AE652" i="1"/>
  <c r="AD652" i="1"/>
  <c r="AB652" i="1"/>
  <c r="O652" i="1"/>
  <c r="I652" i="1"/>
  <c r="G652" i="1" s="1"/>
  <c r="AM652" i="1" s="1"/>
  <c r="AE651" i="1"/>
  <c r="AD651" i="1"/>
  <c r="AB651" i="1"/>
  <c r="O651" i="1"/>
  <c r="I651" i="1"/>
  <c r="G651" i="1" s="1"/>
  <c r="AM651" i="1" s="1"/>
  <c r="AE650" i="1"/>
  <c r="AD650" i="1"/>
  <c r="AB650" i="1"/>
  <c r="O650" i="1"/>
  <c r="I650" i="1"/>
  <c r="G650" i="1" s="1"/>
  <c r="AM650" i="1" s="1"/>
  <c r="D650" i="1"/>
  <c r="D649" i="1" s="1"/>
  <c r="AE649" i="1"/>
  <c r="AD649" i="1"/>
  <c r="AC649" i="1"/>
  <c r="AB649" i="1"/>
  <c r="W649" i="1"/>
  <c r="S649" i="1"/>
  <c r="O649" i="1"/>
  <c r="K649" i="1"/>
  <c r="G649" i="1"/>
  <c r="AE648" i="1"/>
  <c r="Z648" i="1"/>
  <c r="X648" i="1"/>
  <c r="V648" i="1"/>
  <c r="T648" i="1"/>
  <c r="O648" i="1"/>
  <c r="I648" i="1"/>
  <c r="G648" i="1" s="1"/>
  <c r="AE647" i="1"/>
  <c r="AD647" i="1"/>
  <c r="AB647" i="1"/>
  <c r="O647" i="1"/>
  <c r="I647" i="1"/>
  <c r="G647" i="1" s="1"/>
  <c r="AM647" i="1" s="1"/>
  <c r="AE646" i="1"/>
  <c r="AD646" i="1"/>
  <c r="AB646" i="1"/>
  <c r="Y646" i="1"/>
  <c r="Y648" i="1" s="1"/>
  <c r="U646" i="1"/>
  <c r="U648" i="1" s="1"/>
  <c r="O646" i="1"/>
  <c r="I646" i="1"/>
  <c r="G646" i="1" s="1"/>
  <c r="AM646" i="1" s="1"/>
  <c r="AE645" i="1"/>
  <c r="AD645" i="1"/>
  <c r="AB645" i="1"/>
  <c r="O645" i="1"/>
  <c r="I645" i="1"/>
  <c r="G645" i="1" s="1"/>
  <c r="AM645" i="1" s="1"/>
  <c r="D645" i="1"/>
  <c r="D644" i="1" s="1"/>
  <c r="AE644" i="1"/>
  <c r="AD644" i="1"/>
  <c r="AC644" i="1"/>
  <c r="AB644" i="1"/>
  <c r="W644" i="1"/>
  <c r="S644" i="1"/>
  <c r="O644" i="1"/>
  <c r="K644" i="1"/>
  <c r="G644" i="1"/>
  <c r="AE643" i="1"/>
  <c r="Z643" i="1"/>
  <c r="Y643" i="1"/>
  <c r="X643" i="1"/>
  <c r="V643" i="1"/>
  <c r="U643" i="1"/>
  <c r="T643" i="1"/>
  <c r="O643" i="1"/>
  <c r="I643" i="1"/>
  <c r="G643" i="1" s="1"/>
  <c r="AE642" i="1"/>
  <c r="AD642" i="1"/>
  <c r="AB642" i="1"/>
  <c r="O642" i="1"/>
  <c r="I642" i="1"/>
  <c r="G642" i="1" s="1"/>
  <c r="AM642" i="1" s="1"/>
  <c r="AE641" i="1"/>
  <c r="AD641" i="1"/>
  <c r="AB641" i="1"/>
  <c r="O641" i="1"/>
  <c r="I641" i="1"/>
  <c r="G641" i="1" s="1"/>
  <c r="AM641" i="1" s="1"/>
  <c r="AE640" i="1"/>
  <c r="AD640" i="1"/>
  <c r="AB640" i="1"/>
  <c r="O640" i="1"/>
  <c r="I640" i="1"/>
  <c r="G640" i="1" s="1"/>
  <c r="AM640" i="1" s="1"/>
  <c r="D640" i="1"/>
  <c r="D639" i="1" s="1"/>
  <c r="AE639" i="1"/>
  <c r="AD639" i="1"/>
  <c r="AC639" i="1"/>
  <c r="AC638" i="1" s="1"/>
  <c r="AC637" i="1" s="1"/>
  <c r="AC636" i="1" s="1"/>
  <c r="AC635" i="1" s="1"/>
  <c r="AB639" i="1"/>
  <c r="W639" i="1"/>
  <c r="S639" i="1"/>
  <c r="O639" i="1"/>
  <c r="O638" i="1" s="1"/>
  <c r="O637" i="1" s="1"/>
  <c r="O636" i="1" s="1"/>
  <c r="O635" i="1" s="1"/>
  <c r="K639" i="1"/>
  <c r="G639" i="1"/>
  <c r="AH638" i="1"/>
  <c r="AH637" i="1" s="1"/>
  <c r="AH636" i="1" s="1"/>
  <c r="AH635" i="1" s="1"/>
  <c r="AG638" i="1"/>
  <c r="AG637" i="1" s="1"/>
  <c r="AG636" i="1" s="1"/>
  <c r="AG635" i="1" s="1"/>
  <c r="AF638" i="1"/>
  <c r="AF637" i="1" s="1"/>
  <c r="AF636" i="1" s="1"/>
  <c r="AF635" i="1" s="1"/>
  <c r="Z638" i="1"/>
  <c r="Z637" i="1" s="1"/>
  <c r="Z636" i="1" s="1"/>
  <c r="Z635" i="1" s="1"/>
  <c r="Y638" i="1"/>
  <c r="Y637" i="1" s="1"/>
  <c r="Y636" i="1" s="1"/>
  <c r="Y635" i="1" s="1"/>
  <c r="X638" i="1"/>
  <c r="X637" i="1" s="1"/>
  <c r="X636" i="1" s="1"/>
  <c r="X635" i="1" s="1"/>
  <c r="V638" i="1"/>
  <c r="V637" i="1" s="1"/>
  <c r="V636" i="1" s="1"/>
  <c r="V635" i="1" s="1"/>
  <c r="U638" i="1"/>
  <c r="U637" i="1" s="1"/>
  <c r="U636" i="1" s="1"/>
  <c r="U635" i="1" s="1"/>
  <c r="T638" i="1"/>
  <c r="T637" i="1" s="1"/>
  <c r="T636" i="1" s="1"/>
  <c r="T635" i="1" s="1"/>
  <c r="R638" i="1"/>
  <c r="R637" i="1" s="1"/>
  <c r="R636" i="1" s="1"/>
  <c r="R635" i="1" s="1"/>
  <c r="Q638" i="1"/>
  <c r="Q637" i="1" s="1"/>
  <c r="Q636" i="1" s="1"/>
  <c r="Q635" i="1" s="1"/>
  <c r="P638" i="1"/>
  <c r="P637" i="1" s="1"/>
  <c r="P636" i="1" s="1"/>
  <c r="P635" i="1" s="1"/>
  <c r="N638" i="1"/>
  <c r="N637" i="1" s="1"/>
  <c r="N636" i="1" s="1"/>
  <c r="N635" i="1" s="1"/>
  <c r="M638" i="1"/>
  <c r="M637" i="1" s="1"/>
  <c r="M636" i="1" s="1"/>
  <c r="M635" i="1" s="1"/>
  <c r="L638" i="1"/>
  <c r="L637" i="1" s="1"/>
  <c r="L636" i="1" s="1"/>
  <c r="L635" i="1" s="1"/>
  <c r="J638" i="1"/>
  <c r="J637" i="1" s="1"/>
  <c r="J636" i="1" s="1"/>
  <c r="J635" i="1" s="1"/>
  <c r="I638" i="1"/>
  <c r="I637" i="1" s="1"/>
  <c r="I636" i="1" s="1"/>
  <c r="I635" i="1" s="1"/>
  <c r="H638" i="1"/>
  <c r="H637" i="1" s="1"/>
  <c r="H636" i="1" s="1"/>
  <c r="H635" i="1" s="1"/>
  <c r="F638" i="1"/>
  <c r="F637" i="1" s="1"/>
  <c r="F636" i="1" s="1"/>
  <c r="F635" i="1" s="1"/>
  <c r="E638" i="1"/>
  <c r="E637" i="1" s="1"/>
  <c r="E636" i="1" s="1"/>
  <c r="E635" i="1" s="1"/>
  <c r="C638" i="1"/>
  <c r="C637" i="1" s="1"/>
  <c r="C636" i="1" s="1"/>
  <c r="C635" i="1" s="1"/>
  <c r="AE634" i="1"/>
  <c r="Z634" i="1"/>
  <c r="Y634" i="1"/>
  <c r="X634" i="1"/>
  <c r="V634" i="1"/>
  <c r="U634" i="1"/>
  <c r="T634" i="1"/>
  <c r="O634" i="1"/>
  <c r="I634" i="1"/>
  <c r="G634" i="1" s="1"/>
  <c r="AE633" i="1"/>
  <c r="AD633" i="1"/>
  <c r="AB633" i="1"/>
  <c r="O633" i="1"/>
  <c r="I633" i="1"/>
  <c r="AC633" i="1" s="1"/>
  <c r="AE632" i="1"/>
  <c r="AD632" i="1"/>
  <c r="AB632" i="1"/>
  <c r="O632" i="1"/>
  <c r="I632" i="1"/>
  <c r="AC632" i="1" s="1"/>
  <c r="AE631" i="1"/>
  <c r="AD631" i="1"/>
  <c r="AB631" i="1"/>
  <c r="O631" i="1"/>
  <c r="I631" i="1"/>
  <c r="AC631" i="1" s="1"/>
  <c r="D631" i="1"/>
  <c r="D630" i="1" s="1"/>
  <c r="AE630" i="1"/>
  <c r="AD630" i="1"/>
  <c r="AC630" i="1"/>
  <c r="AB630" i="1"/>
  <c r="W630" i="1"/>
  <c r="S630" i="1"/>
  <c r="O630" i="1"/>
  <c r="K630" i="1"/>
  <c r="G630" i="1"/>
  <c r="AE629" i="1"/>
  <c r="Z629" i="1"/>
  <c r="Y629" i="1"/>
  <c r="X629" i="1"/>
  <c r="V629" i="1"/>
  <c r="U629" i="1"/>
  <c r="T629" i="1"/>
  <c r="O629" i="1"/>
  <c r="I629" i="1"/>
  <c r="G629" i="1" s="1"/>
  <c r="AE628" i="1"/>
  <c r="AD628" i="1"/>
  <c r="AB628" i="1"/>
  <c r="O628" i="1"/>
  <c r="I628" i="1"/>
  <c r="AC628" i="1" s="1"/>
  <c r="AE627" i="1"/>
  <c r="AD627" i="1"/>
  <c r="AB627" i="1"/>
  <c r="O627" i="1"/>
  <c r="I627" i="1"/>
  <c r="AC627" i="1" s="1"/>
  <c r="AE626" i="1"/>
  <c r="AD626" i="1"/>
  <c r="AB626" i="1"/>
  <c r="O626" i="1"/>
  <c r="I626" i="1"/>
  <c r="AC626" i="1" s="1"/>
  <c r="D626" i="1"/>
  <c r="D625" i="1" s="1"/>
  <c r="AE625" i="1"/>
  <c r="AD625" i="1"/>
  <c r="AC625" i="1"/>
  <c r="AB625" i="1"/>
  <c r="W625" i="1"/>
  <c r="S625" i="1"/>
  <c r="O625" i="1"/>
  <c r="K625" i="1"/>
  <c r="G625" i="1"/>
  <c r="AE624" i="1"/>
  <c r="Z624" i="1"/>
  <c r="Y624" i="1"/>
  <c r="X624" i="1"/>
  <c r="V624" i="1"/>
  <c r="U624" i="1"/>
  <c r="T624" i="1"/>
  <c r="O624" i="1"/>
  <c r="I624" i="1"/>
  <c r="G624" i="1" s="1"/>
  <c r="AE623" i="1"/>
  <c r="AD623" i="1"/>
  <c r="AB623" i="1"/>
  <c r="O623" i="1"/>
  <c r="I623" i="1"/>
  <c r="AC623" i="1" s="1"/>
  <c r="AE622" i="1"/>
  <c r="AD622" i="1"/>
  <c r="AB622" i="1"/>
  <c r="O622" i="1"/>
  <c r="I622" i="1"/>
  <c r="AC622" i="1" s="1"/>
  <c r="AE621" i="1"/>
  <c r="AD621" i="1"/>
  <c r="AB621" i="1"/>
  <c r="O621" i="1"/>
  <c r="I621" i="1"/>
  <c r="AC621" i="1" s="1"/>
  <c r="D621" i="1"/>
  <c r="D620" i="1" s="1"/>
  <c r="AE620" i="1"/>
  <c r="AD620" i="1"/>
  <c r="AC620" i="1"/>
  <c r="AB620" i="1"/>
  <c r="W620" i="1"/>
  <c r="S620" i="1"/>
  <c r="O620" i="1"/>
  <c r="K620" i="1"/>
  <c r="G620" i="1"/>
  <c r="AE619" i="1"/>
  <c r="Z619" i="1"/>
  <c r="Y619" i="1"/>
  <c r="X619" i="1"/>
  <c r="V619" i="1"/>
  <c r="U619" i="1"/>
  <c r="T619" i="1"/>
  <c r="O619" i="1"/>
  <c r="I619" i="1"/>
  <c r="G619" i="1" s="1"/>
  <c r="AE618" i="1"/>
  <c r="AD618" i="1"/>
  <c r="AB618" i="1"/>
  <c r="O618" i="1"/>
  <c r="I618" i="1"/>
  <c r="AC618" i="1" s="1"/>
  <c r="AE617" i="1"/>
  <c r="AD617" i="1"/>
  <c r="AB617" i="1"/>
  <c r="O617" i="1"/>
  <c r="I617" i="1"/>
  <c r="AC617" i="1" s="1"/>
  <c r="AE616" i="1"/>
  <c r="AD616" i="1"/>
  <c r="AB616" i="1"/>
  <c r="O616" i="1"/>
  <c r="I616" i="1"/>
  <c r="AC616" i="1" s="1"/>
  <c r="D616" i="1"/>
  <c r="D615" i="1" s="1"/>
  <c r="AE615" i="1"/>
  <c r="AD615" i="1"/>
  <c r="AC615" i="1"/>
  <c r="AB615" i="1"/>
  <c r="W615" i="1"/>
  <c r="S615" i="1"/>
  <c r="O615" i="1"/>
  <c r="K615" i="1"/>
  <c r="G615" i="1"/>
  <c r="AE614" i="1"/>
  <c r="Z614" i="1"/>
  <c r="Y614" i="1"/>
  <c r="X614" i="1"/>
  <c r="V614" i="1"/>
  <c r="U614" i="1"/>
  <c r="T614" i="1"/>
  <c r="O614" i="1"/>
  <c r="I614" i="1"/>
  <c r="G614" i="1" s="1"/>
  <c r="AE613" i="1"/>
  <c r="AD613" i="1"/>
  <c r="AB613" i="1"/>
  <c r="O613" i="1"/>
  <c r="I613" i="1"/>
  <c r="AC613" i="1" s="1"/>
  <c r="AE612" i="1"/>
  <c r="AD612" i="1"/>
  <c r="AB612" i="1"/>
  <c r="O612" i="1"/>
  <c r="I612" i="1"/>
  <c r="AC612" i="1" s="1"/>
  <c r="AE611" i="1"/>
  <c r="AD611" i="1"/>
  <c r="AB611" i="1"/>
  <c r="O611" i="1"/>
  <c r="I611" i="1"/>
  <c r="AC611" i="1" s="1"/>
  <c r="D611" i="1"/>
  <c r="D610" i="1" s="1"/>
  <c r="AE610" i="1"/>
  <c r="AD610" i="1"/>
  <c r="AC610" i="1"/>
  <c r="AB610" i="1"/>
  <c r="W610" i="1"/>
  <c r="S610" i="1"/>
  <c r="O610" i="1"/>
  <c r="K610" i="1"/>
  <c r="G610" i="1"/>
  <c r="AE609" i="1"/>
  <c r="Z609" i="1"/>
  <c r="Y609" i="1"/>
  <c r="X609" i="1"/>
  <c r="V609" i="1"/>
  <c r="U609" i="1"/>
  <c r="T609" i="1"/>
  <c r="O609" i="1"/>
  <c r="I609" i="1"/>
  <c r="G609" i="1" s="1"/>
  <c r="AE608" i="1"/>
  <c r="AD608" i="1"/>
  <c r="AB608" i="1"/>
  <c r="O608" i="1"/>
  <c r="I608" i="1"/>
  <c r="AC608" i="1" s="1"/>
  <c r="AE607" i="1"/>
  <c r="AD607" i="1"/>
  <c r="AB607" i="1"/>
  <c r="O607" i="1"/>
  <c r="I607" i="1"/>
  <c r="AC607" i="1" s="1"/>
  <c r="AE606" i="1"/>
  <c r="AD606" i="1"/>
  <c r="AB606" i="1"/>
  <c r="O606" i="1"/>
  <c r="I606" i="1"/>
  <c r="AC606" i="1" s="1"/>
  <c r="D606" i="1"/>
  <c r="D605" i="1" s="1"/>
  <c r="AE605" i="1"/>
  <c r="AD605" i="1"/>
  <c r="AC605" i="1"/>
  <c r="AB605" i="1"/>
  <c r="W605" i="1"/>
  <c r="S605" i="1"/>
  <c r="O605" i="1"/>
  <c r="K605" i="1"/>
  <c r="G605" i="1"/>
  <c r="AE604" i="1"/>
  <c r="Z604" i="1"/>
  <c r="Y604" i="1"/>
  <c r="X604" i="1"/>
  <c r="V604" i="1"/>
  <c r="U604" i="1"/>
  <c r="T604" i="1"/>
  <c r="O604" i="1"/>
  <c r="I604" i="1"/>
  <c r="G604" i="1" s="1"/>
  <c r="AE603" i="1"/>
  <c r="AD603" i="1"/>
  <c r="AB603" i="1"/>
  <c r="O603" i="1"/>
  <c r="I603" i="1"/>
  <c r="AC603" i="1" s="1"/>
  <c r="AE602" i="1"/>
  <c r="AD602" i="1"/>
  <c r="AB602" i="1"/>
  <c r="O602" i="1"/>
  <c r="I602" i="1"/>
  <c r="AC602" i="1" s="1"/>
  <c r="AE601" i="1"/>
  <c r="AD601" i="1"/>
  <c r="AB601" i="1"/>
  <c r="O601" i="1"/>
  <c r="I601" i="1"/>
  <c r="AC601" i="1" s="1"/>
  <c r="D601" i="1"/>
  <c r="D600" i="1" s="1"/>
  <c r="AE600" i="1"/>
  <c r="AD600" i="1"/>
  <c r="AC600" i="1"/>
  <c r="AB600" i="1"/>
  <c r="W600" i="1"/>
  <c r="S600" i="1"/>
  <c r="O600" i="1"/>
  <c r="K600" i="1"/>
  <c r="G600" i="1"/>
  <c r="AE599" i="1"/>
  <c r="Z599" i="1"/>
  <c r="Y599" i="1"/>
  <c r="X599" i="1"/>
  <c r="V599" i="1"/>
  <c r="T599" i="1"/>
  <c r="O599" i="1"/>
  <c r="I599" i="1"/>
  <c r="G599" i="1" s="1"/>
  <c r="AE598" i="1"/>
  <c r="AD598" i="1"/>
  <c r="AB598" i="1"/>
  <c r="O598" i="1"/>
  <c r="I598" i="1"/>
  <c r="AC598" i="1" s="1"/>
  <c r="AE597" i="1"/>
  <c r="AD597" i="1"/>
  <c r="AB597" i="1"/>
  <c r="U597" i="1"/>
  <c r="U599" i="1" s="1"/>
  <c r="O597" i="1"/>
  <c r="I597" i="1"/>
  <c r="AE596" i="1"/>
  <c r="AD596" i="1"/>
  <c r="AB596" i="1"/>
  <c r="O596" i="1"/>
  <c r="I596" i="1"/>
  <c r="AC596" i="1" s="1"/>
  <c r="D596" i="1"/>
  <c r="D595" i="1" s="1"/>
  <c r="AE595" i="1"/>
  <c r="AD595" i="1"/>
  <c r="AC595" i="1"/>
  <c r="AB595" i="1"/>
  <c r="W595" i="1"/>
  <c r="S595" i="1"/>
  <c r="O595" i="1"/>
  <c r="K595" i="1"/>
  <c r="G595" i="1"/>
  <c r="AE594" i="1"/>
  <c r="Z594" i="1"/>
  <c r="Y594" i="1"/>
  <c r="X594" i="1"/>
  <c r="V594" i="1"/>
  <c r="U594" i="1"/>
  <c r="T594" i="1"/>
  <c r="O594" i="1"/>
  <c r="I594" i="1"/>
  <c r="G594" i="1" s="1"/>
  <c r="AE593" i="1"/>
  <c r="AD593" i="1"/>
  <c r="AB593" i="1"/>
  <c r="O593" i="1"/>
  <c r="I593" i="1"/>
  <c r="AC593" i="1" s="1"/>
  <c r="AE592" i="1"/>
  <c r="AD592" i="1"/>
  <c r="AB592" i="1"/>
  <c r="O592" i="1"/>
  <c r="I592" i="1"/>
  <c r="AC592" i="1" s="1"/>
  <c r="AE591" i="1"/>
  <c r="AD591" i="1"/>
  <c r="AB591" i="1"/>
  <c r="O591" i="1"/>
  <c r="I591" i="1"/>
  <c r="AC591" i="1" s="1"/>
  <c r="D591" i="1"/>
  <c r="D590" i="1" s="1"/>
  <c r="AE590" i="1"/>
  <c r="AD590" i="1"/>
  <c r="AC590" i="1"/>
  <c r="AB590" i="1"/>
  <c r="W590" i="1"/>
  <c r="S590" i="1"/>
  <c r="O590" i="1"/>
  <c r="K590" i="1"/>
  <c r="G590" i="1"/>
  <c r="AE589" i="1"/>
  <c r="Z589" i="1"/>
  <c r="Y589" i="1"/>
  <c r="X589" i="1"/>
  <c r="V589" i="1"/>
  <c r="U589" i="1"/>
  <c r="T589" i="1"/>
  <c r="O589" i="1"/>
  <c r="I589" i="1"/>
  <c r="G589" i="1" s="1"/>
  <c r="AE588" i="1"/>
  <c r="AD588" i="1"/>
  <c r="AB588" i="1"/>
  <c r="O588" i="1"/>
  <c r="I588" i="1"/>
  <c r="AC588" i="1" s="1"/>
  <c r="AE587" i="1"/>
  <c r="AD587" i="1"/>
  <c r="AB587" i="1"/>
  <c r="O587" i="1"/>
  <c r="I587" i="1"/>
  <c r="AC587" i="1" s="1"/>
  <c r="AE586" i="1"/>
  <c r="AD586" i="1"/>
  <c r="AB586" i="1"/>
  <c r="O586" i="1"/>
  <c r="I586" i="1"/>
  <c r="AC586" i="1" s="1"/>
  <c r="D586" i="1"/>
  <c r="D585" i="1" s="1"/>
  <c r="AE585" i="1"/>
  <c r="AD585" i="1"/>
  <c r="AC585" i="1"/>
  <c r="AB585" i="1"/>
  <c r="W585" i="1"/>
  <c r="S585" i="1"/>
  <c r="O585" i="1"/>
  <c r="K585" i="1"/>
  <c r="G585" i="1"/>
  <c r="AE584" i="1"/>
  <c r="Z584" i="1"/>
  <c r="Y584" i="1"/>
  <c r="X584" i="1"/>
  <c r="V584" i="1"/>
  <c r="U584" i="1"/>
  <c r="T584" i="1"/>
  <c r="O584" i="1"/>
  <c r="G584" i="1"/>
  <c r="AE583" i="1"/>
  <c r="AD583" i="1"/>
  <c r="AC583" i="1"/>
  <c r="AB583" i="1"/>
  <c r="O583" i="1"/>
  <c r="G583" i="1"/>
  <c r="AM583" i="1" s="1"/>
  <c r="AE582" i="1"/>
  <c r="AD582" i="1"/>
  <c r="AC582" i="1"/>
  <c r="AB582" i="1"/>
  <c r="O582" i="1"/>
  <c r="G582" i="1"/>
  <c r="AM582" i="1" s="1"/>
  <c r="AE581" i="1"/>
  <c r="AD581" i="1"/>
  <c r="AC581" i="1"/>
  <c r="AB581" i="1"/>
  <c r="O581" i="1"/>
  <c r="G581" i="1"/>
  <c r="AM581" i="1" s="1"/>
  <c r="D581" i="1"/>
  <c r="D580" i="1" s="1"/>
  <c r="AE580" i="1"/>
  <c r="AD580" i="1"/>
  <c r="AC580" i="1"/>
  <c r="AB580" i="1"/>
  <c r="W580" i="1"/>
  <c r="S580" i="1"/>
  <c r="O580" i="1"/>
  <c r="K580" i="1"/>
  <c r="G580" i="1"/>
  <c r="AE579" i="1"/>
  <c r="Z579" i="1"/>
  <c r="Y579" i="1"/>
  <c r="X579" i="1"/>
  <c r="V579" i="1"/>
  <c r="U579" i="1"/>
  <c r="T579" i="1"/>
  <c r="O579" i="1"/>
  <c r="G579" i="1"/>
  <c r="AE578" i="1"/>
  <c r="AD578" i="1"/>
  <c r="AC578" i="1"/>
  <c r="AB578" i="1"/>
  <c r="O578" i="1"/>
  <c r="G578" i="1"/>
  <c r="AM578" i="1" s="1"/>
  <c r="AE577" i="1"/>
  <c r="AD577" i="1"/>
  <c r="AC577" i="1"/>
  <c r="AB577" i="1"/>
  <c r="O577" i="1"/>
  <c r="G577" i="1"/>
  <c r="AM577" i="1" s="1"/>
  <c r="AE576" i="1"/>
  <c r="AD576" i="1"/>
  <c r="AC576" i="1"/>
  <c r="AB576" i="1"/>
  <c r="O576" i="1"/>
  <c r="G576" i="1"/>
  <c r="AM576" i="1" s="1"/>
  <c r="D576" i="1"/>
  <c r="D575" i="1" s="1"/>
  <c r="AE575" i="1"/>
  <c r="AD575" i="1"/>
  <c r="AC575" i="1"/>
  <c r="AB575" i="1"/>
  <c r="W575" i="1"/>
  <c r="S575" i="1"/>
  <c r="O575" i="1"/>
  <c r="K575" i="1"/>
  <c r="G575" i="1"/>
  <c r="AE574" i="1"/>
  <c r="Z574" i="1"/>
  <c r="Y574" i="1"/>
  <c r="X574" i="1"/>
  <c r="V574" i="1"/>
  <c r="U574" i="1"/>
  <c r="T574" i="1"/>
  <c r="O574" i="1"/>
  <c r="G574" i="1"/>
  <c r="AE573" i="1"/>
  <c r="AD573" i="1"/>
  <c r="AC573" i="1"/>
  <c r="AB573" i="1"/>
  <c r="O573" i="1"/>
  <c r="G573" i="1"/>
  <c r="AM573" i="1" s="1"/>
  <c r="AE572" i="1"/>
  <c r="AD572" i="1"/>
  <c r="AC572" i="1"/>
  <c r="AB572" i="1"/>
  <c r="O572" i="1"/>
  <c r="G572" i="1"/>
  <c r="AM572" i="1" s="1"/>
  <c r="AE571" i="1"/>
  <c r="AD571" i="1"/>
  <c r="AC571" i="1"/>
  <c r="AB571" i="1"/>
  <c r="O571" i="1"/>
  <c r="G571" i="1"/>
  <c r="AM571" i="1" s="1"/>
  <c r="D571" i="1"/>
  <c r="D570" i="1" s="1"/>
  <c r="AH570" i="1"/>
  <c r="AD570" i="1" s="1"/>
  <c r="AG570" i="1"/>
  <c r="AC570" i="1" s="1"/>
  <c r="AF570" i="1"/>
  <c r="W570" i="1"/>
  <c r="S570" i="1"/>
  <c r="O570" i="1"/>
  <c r="K570" i="1"/>
  <c r="G570" i="1"/>
  <c r="AE569" i="1"/>
  <c r="Z569" i="1"/>
  <c r="Y569" i="1"/>
  <c r="X569" i="1"/>
  <c r="V569" i="1"/>
  <c r="U569" i="1"/>
  <c r="T569" i="1"/>
  <c r="O569" i="1"/>
  <c r="G569" i="1"/>
  <c r="AE568" i="1"/>
  <c r="AD568" i="1"/>
  <c r="AC568" i="1"/>
  <c r="AB568" i="1"/>
  <c r="O568" i="1"/>
  <c r="G568" i="1"/>
  <c r="AM568" i="1" s="1"/>
  <c r="AE567" i="1"/>
  <c r="AD567" i="1"/>
  <c r="AC567" i="1"/>
  <c r="AB567" i="1"/>
  <c r="O567" i="1"/>
  <c r="G567" i="1"/>
  <c r="AM567" i="1" s="1"/>
  <c r="AE566" i="1"/>
  <c r="AD566" i="1"/>
  <c r="AC566" i="1"/>
  <c r="AB566" i="1"/>
  <c r="O566" i="1"/>
  <c r="G566" i="1"/>
  <c r="AM566" i="1" s="1"/>
  <c r="D566" i="1"/>
  <c r="D565" i="1" s="1"/>
  <c r="AE565" i="1"/>
  <c r="AD565" i="1"/>
  <c r="AC565" i="1"/>
  <c r="AB565" i="1"/>
  <c r="W565" i="1"/>
  <c r="S565" i="1"/>
  <c r="O565" i="1"/>
  <c r="K565" i="1"/>
  <c r="G565" i="1"/>
  <c r="AE564" i="1"/>
  <c r="Z564" i="1"/>
  <c r="Y564" i="1"/>
  <c r="X564" i="1"/>
  <c r="V564" i="1"/>
  <c r="U564" i="1"/>
  <c r="T564" i="1"/>
  <c r="O564" i="1"/>
  <c r="G564" i="1"/>
  <c r="AE563" i="1"/>
  <c r="AD563" i="1"/>
  <c r="AC563" i="1"/>
  <c r="AB563" i="1"/>
  <c r="O563" i="1"/>
  <c r="G563" i="1"/>
  <c r="AM563" i="1" s="1"/>
  <c r="AE562" i="1"/>
  <c r="AD562" i="1"/>
  <c r="AC562" i="1"/>
  <c r="AB562" i="1"/>
  <c r="O562" i="1"/>
  <c r="G562" i="1"/>
  <c r="AM562" i="1" s="1"/>
  <c r="AE561" i="1"/>
  <c r="AD561" i="1"/>
  <c r="AC561" i="1"/>
  <c r="AB561" i="1"/>
  <c r="O561" i="1"/>
  <c r="G561" i="1"/>
  <c r="AM561" i="1" s="1"/>
  <c r="D561" i="1"/>
  <c r="D560" i="1" s="1"/>
  <c r="AE560" i="1"/>
  <c r="AD560" i="1"/>
  <c r="AC560" i="1"/>
  <c r="AB560" i="1"/>
  <c r="W560" i="1"/>
  <c r="S560" i="1"/>
  <c r="O560" i="1"/>
  <c r="K560" i="1"/>
  <c r="G560" i="1"/>
  <c r="AE559" i="1"/>
  <c r="Z559" i="1"/>
  <c r="Y559" i="1"/>
  <c r="X559" i="1"/>
  <c r="V559" i="1"/>
  <c r="U559" i="1"/>
  <c r="T559" i="1"/>
  <c r="O559" i="1"/>
  <c r="G559" i="1"/>
  <c r="AE558" i="1"/>
  <c r="AD558" i="1"/>
  <c r="AC558" i="1"/>
  <c r="AB558" i="1"/>
  <c r="O558" i="1"/>
  <c r="G558" i="1"/>
  <c r="AM558" i="1" s="1"/>
  <c r="AE557" i="1"/>
  <c r="AD557" i="1"/>
  <c r="AC557" i="1"/>
  <c r="AB557" i="1"/>
  <c r="O557" i="1"/>
  <c r="G557" i="1"/>
  <c r="AM557" i="1" s="1"/>
  <c r="AE556" i="1"/>
  <c r="AD556" i="1"/>
  <c r="AC556" i="1"/>
  <c r="AB556" i="1"/>
  <c r="O556" i="1"/>
  <c r="G556" i="1"/>
  <c r="AM556" i="1" s="1"/>
  <c r="D556" i="1"/>
  <c r="D555" i="1" s="1"/>
  <c r="AH555" i="1"/>
  <c r="AD555" i="1" s="1"/>
  <c r="AG555" i="1"/>
  <c r="AC555" i="1" s="1"/>
  <c r="AF555" i="1"/>
  <c r="AB555" i="1" s="1"/>
  <c r="W555" i="1"/>
  <c r="S555" i="1"/>
  <c r="O555" i="1"/>
  <c r="K555" i="1"/>
  <c r="G555" i="1"/>
  <c r="AE554" i="1"/>
  <c r="Z554" i="1"/>
  <c r="Y554" i="1"/>
  <c r="X554" i="1"/>
  <c r="V554" i="1"/>
  <c r="U554" i="1"/>
  <c r="T554" i="1"/>
  <c r="O554" i="1"/>
  <c r="G554" i="1"/>
  <c r="AE553" i="1"/>
  <c r="AD553" i="1"/>
  <c r="AC553" i="1"/>
  <c r="AB553" i="1"/>
  <c r="O553" i="1"/>
  <c r="G553" i="1"/>
  <c r="AM553" i="1" s="1"/>
  <c r="AE552" i="1"/>
  <c r="AD552" i="1"/>
  <c r="AC552" i="1"/>
  <c r="AB552" i="1"/>
  <c r="O552" i="1"/>
  <c r="G552" i="1"/>
  <c r="AM552" i="1" s="1"/>
  <c r="AE551" i="1"/>
  <c r="AD551" i="1"/>
  <c r="AC551" i="1"/>
  <c r="AB551" i="1"/>
  <c r="O551" i="1"/>
  <c r="G551" i="1"/>
  <c r="AM551" i="1" s="1"/>
  <c r="D551" i="1"/>
  <c r="D550" i="1" s="1"/>
  <c r="AE550" i="1"/>
  <c r="AD550" i="1"/>
  <c r="AC550" i="1"/>
  <c r="AB550" i="1"/>
  <c r="W550" i="1"/>
  <c r="S550" i="1"/>
  <c r="O550" i="1"/>
  <c r="K550" i="1"/>
  <c r="G550" i="1"/>
  <c r="AM550" i="1" s="1"/>
  <c r="AE549" i="1"/>
  <c r="Z549" i="1"/>
  <c r="Y549" i="1"/>
  <c r="X549" i="1"/>
  <c r="V549" i="1"/>
  <c r="U549" i="1"/>
  <c r="T549" i="1"/>
  <c r="O549" i="1"/>
  <c r="G549" i="1"/>
  <c r="AE548" i="1"/>
  <c r="AD548" i="1"/>
  <c r="AC548" i="1"/>
  <c r="AB548" i="1"/>
  <c r="O548" i="1"/>
  <c r="G548" i="1"/>
  <c r="AM548" i="1" s="1"/>
  <c r="AE547" i="1"/>
  <c r="AD547" i="1"/>
  <c r="AC547" i="1"/>
  <c r="AB547" i="1"/>
  <c r="O547" i="1"/>
  <c r="G547" i="1"/>
  <c r="AM547" i="1" s="1"/>
  <c r="AE546" i="1"/>
  <c r="AD546" i="1"/>
  <c r="AC546" i="1"/>
  <c r="AB546" i="1"/>
  <c r="O546" i="1"/>
  <c r="G546" i="1"/>
  <c r="AM546" i="1" s="1"/>
  <c r="D546" i="1"/>
  <c r="D545" i="1" s="1"/>
  <c r="AE545" i="1"/>
  <c r="AD545" i="1"/>
  <c r="AC545" i="1"/>
  <c r="AB545" i="1"/>
  <c r="W545" i="1"/>
  <c r="S545" i="1"/>
  <c r="O545" i="1"/>
  <c r="K545" i="1"/>
  <c r="G545" i="1"/>
  <c r="AE544" i="1"/>
  <c r="Z544" i="1"/>
  <c r="Y544" i="1"/>
  <c r="X544" i="1"/>
  <c r="V544" i="1"/>
  <c r="U544" i="1"/>
  <c r="T544" i="1"/>
  <c r="O544" i="1"/>
  <c r="G544" i="1"/>
  <c r="AE543" i="1"/>
  <c r="AD543" i="1"/>
  <c r="AC543" i="1"/>
  <c r="AB543" i="1"/>
  <c r="O543" i="1"/>
  <c r="G543" i="1"/>
  <c r="AM543" i="1" s="1"/>
  <c r="AE542" i="1"/>
  <c r="AD542" i="1"/>
  <c r="AC542" i="1"/>
  <c r="AB542" i="1"/>
  <c r="O542" i="1"/>
  <c r="G542" i="1"/>
  <c r="AM542" i="1" s="1"/>
  <c r="AE541" i="1"/>
  <c r="AD541" i="1"/>
  <c r="AC541" i="1"/>
  <c r="AB541" i="1"/>
  <c r="O541" i="1"/>
  <c r="G541" i="1"/>
  <c r="AM541" i="1" s="1"/>
  <c r="D541" i="1"/>
  <c r="D540" i="1" s="1"/>
  <c r="AE540" i="1"/>
  <c r="AD540" i="1"/>
  <c r="AC540" i="1"/>
  <c r="AB540" i="1"/>
  <c r="W540" i="1"/>
  <c r="S540" i="1"/>
  <c r="O540" i="1"/>
  <c r="K540" i="1"/>
  <c r="G540" i="1"/>
  <c r="AE539" i="1"/>
  <c r="Z539" i="1"/>
  <c r="X539" i="1"/>
  <c r="V539" i="1"/>
  <c r="T539" i="1"/>
  <c r="O539" i="1"/>
  <c r="G539" i="1"/>
  <c r="AE538" i="1"/>
  <c r="AD538" i="1"/>
  <c r="AC538" i="1"/>
  <c r="AB538" i="1"/>
  <c r="O538" i="1"/>
  <c r="G538" i="1"/>
  <c r="AM538" i="1" s="1"/>
  <c r="AE537" i="1"/>
  <c r="AD537" i="1"/>
  <c r="AC537" i="1"/>
  <c r="AB537" i="1"/>
  <c r="O537" i="1"/>
  <c r="G537" i="1"/>
  <c r="AM537" i="1" s="1"/>
  <c r="AE536" i="1"/>
  <c r="AD536" i="1"/>
  <c r="AC536" i="1"/>
  <c r="AB536" i="1"/>
  <c r="O536" i="1"/>
  <c r="G536" i="1"/>
  <c r="AM536" i="1" s="1"/>
  <c r="D536" i="1"/>
  <c r="D535" i="1" s="1"/>
  <c r="AH535" i="1"/>
  <c r="AD535" i="1" s="1"/>
  <c r="AG535" i="1"/>
  <c r="AC535" i="1" s="1"/>
  <c r="AF535" i="1"/>
  <c r="AB535" i="1" s="1"/>
  <c r="W535" i="1"/>
  <c r="S535" i="1"/>
  <c r="O535" i="1"/>
  <c r="K535" i="1"/>
  <c r="G535" i="1"/>
  <c r="AE534" i="1"/>
  <c r="Z534" i="1"/>
  <c r="Y534" i="1"/>
  <c r="X534" i="1"/>
  <c r="V534" i="1"/>
  <c r="U534" i="1"/>
  <c r="T534" i="1"/>
  <c r="O534" i="1"/>
  <c r="G534" i="1"/>
  <c r="AE533" i="1"/>
  <c r="AD533" i="1"/>
  <c r="AC533" i="1"/>
  <c r="AB533" i="1"/>
  <c r="O533" i="1"/>
  <c r="G533" i="1"/>
  <c r="AM533" i="1" s="1"/>
  <c r="AE532" i="1"/>
  <c r="AD532" i="1"/>
  <c r="AC532" i="1"/>
  <c r="AB532" i="1"/>
  <c r="O532" i="1"/>
  <c r="G532" i="1"/>
  <c r="AM532" i="1" s="1"/>
  <c r="AE531" i="1"/>
  <c r="AD531" i="1"/>
  <c r="AC531" i="1"/>
  <c r="AB531" i="1"/>
  <c r="O531" i="1"/>
  <c r="G531" i="1"/>
  <c r="AM531" i="1" s="1"/>
  <c r="D531" i="1"/>
  <c r="D530" i="1" s="1"/>
  <c r="AH530" i="1"/>
  <c r="AD530" i="1" s="1"/>
  <c r="AG530" i="1"/>
  <c r="AC530" i="1" s="1"/>
  <c r="AF530" i="1"/>
  <c r="AB530" i="1" s="1"/>
  <c r="W530" i="1"/>
  <c r="S530" i="1"/>
  <c r="O530" i="1"/>
  <c r="K530" i="1"/>
  <c r="G530" i="1"/>
  <c r="AM530" i="1" s="1"/>
  <c r="AE529" i="1"/>
  <c r="Z529" i="1"/>
  <c r="Y529" i="1"/>
  <c r="X529" i="1"/>
  <c r="V529" i="1"/>
  <c r="U529" i="1"/>
  <c r="T529" i="1"/>
  <c r="O529" i="1"/>
  <c r="G529" i="1"/>
  <c r="AE528" i="1"/>
  <c r="AD528" i="1"/>
  <c r="AC528" i="1"/>
  <c r="AB528" i="1"/>
  <c r="O528" i="1"/>
  <c r="G528" i="1"/>
  <c r="AM528" i="1" s="1"/>
  <c r="AE527" i="1"/>
  <c r="AD527" i="1"/>
  <c r="AC527" i="1"/>
  <c r="AB527" i="1"/>
  <c r="O527" i="1"/>
  <c r="G527" i="1"/>
  <c r="AM527" i="1" s="1"/>
  <c r="AE526" i="1"/>
  <c r="AD526" i="1"/>
  <c r="AC526" i="1"/>
  <c r="AB526" i="1"/>
  <c r="O526" i="1"/>
  <c r="G526" i="1"/>
  <c r="AM526" i="1" s="1"/>
  <c r="D526" i="1"/>
  <c r="D525" i="1" s="1"/>
  <c r="AH525" i="1"/>
  <c r="AD525" i="1" s="1"/>
  <c r="AG525" i="1"/>
  <c r="AC525" i="1" s="1"/>
  <c r="AF525" i="1"/>
  <c r="AB525" i="1" s="1"/>
  <c r="W525" i="1"/>
  <c r="S525" i="1"/>
  <c r="O525" i="1"/>
  <c r="K525" i="1"/>
  <c r="G525" i="1"/>
  <c r="AM525" i="1" s="1"/>
  <c r="AE524" i="1"/>
  <c r="Z524" i="1"/>
  <c r="Y524" i="1"/>
  <c r="X524" i="1"/>
  <c r="V524" i="1"/>
  <c r="U524" i="1"/>
  <c r="T524" i="1"/>
  <c r="O524" i="1"/>
  <c r="G524" i="1"/>
  <c r="AE523" i="1"/>
  <c r="AD523" i="1"/>
  <c r="AC523" i="1"/>
  <c r="AB523" i="1"/>
  <c r="O523" i="1"/>
  <c r="G523" i="1"/>
  <c r="AM523" i="1" s="1"/>
  <c r="AE522" i="1"/>
  <c r="AD522" i="1"/>
  <c r="AC522" i="1"/>
  <c r="AB522" i="1"/>
  <c r="O522" i="1"/>
  <c r="G522" i="1"/>
  <c r="AM522" i="1" s="1"/>
  <c r="AE521" i="1"/>
  <c r="AD521" i="1"/>
  <c r="AC521" i="1"/>
  <c r="AB521" i="1"/>
  <c r="O521" i="1"/>
  <c r="G521" i="1"/>
  <c r="AM521" i="1" s="1"/>
  <c r="D521" i="1"/>
  <c r="D520" i="1" s="1"/>
  <c r="AH520" i="1"/>
  <c r="AD520" i="1" s="1"/>
  <c r="AG520" i="1"/>
  <c r="AC520" i="1" s="1"/>
  <c r="AF520" i="1"/>
  <c r="W520" i="1"/>
  <c r="S520" i="1"/>
  <c r="O520" i="1"/>
  <c r="K520" i="1"/>
  <c r="G520" i="1"/>
  <c r="AE519" i="1"/>
  <c r="Z519" i="1"/>
  <c r="Y519" i="1"/>
  <c r="X519" i="1"/>
  <c r="V519" i="1"/>
  <c r="U519" i="1"/>
  <c r="T519" i="1"/>
  <c r="O519" i="1"/>
  <c r="G519" i="1"/>
  <c r="AE518" i="1"/>
  <c r="AD518" i="1"/>
  <c r="AC518" i="1"/>
  <c r="AB518" i="1"/>
  <c r="O518" i="1"/>
  <c r="G518" i="1"/>
  <c r="AM518" i="1" s="1"/>
  <c r="AE517" i="1"/>
  <c r="AD517" i="1"/>
  <c r="AC517" i="1"/>
  <c r="AB517" i="1"/>
  <c r="O517" i="1"/>
  <c r="G517" i="1"/>
  <c r="AM517" i="1" s="1"/>
  <c r="AE516" i="1"/>
  <c r="AD516" i="1"/>
  <c r="AC516" i="1"/>
  <c r="AB516" i="1"/>
  <c r="O516" i="1"/>
  <c r="G516" i="1"/>
  <c r="AM516" i="1" s="1"/>
  <c r="D516" i="1"/>
  <c r="AH515" i="1"/>
  <c r="AD515" i="1" s="1"/>
  <c r="AG515" i="1"/>
  <c r="AF515" i="1"/>
  <c r="W515" i="1"/>
  <c r="S515" i="1"/>
  <c r="O515" i="1"/>
  <c r="K515" i="1"/>
  <c r="G515" i="1"/>
  <c r="D515" i="1"/>
  <c r="AE514" i="1"/>
  <c r="Z514" i="1"/>
  <c r="Y514" i="1"/>
  <c r="X514" i="1"/>
  <c r="V514" i="1"/>
  <c r="U514" i="1"/>
  <c r="T514" i="1"/>
  <c r="O514" i="1"/>
  <c r="G514" i="1"/>
  <c r="AE513" i="1"/>
  <c r="AD513" i="1"/>
  <c r="AC513" i="1"/>
  <c r="AB513" i="1"/>
  <c r="O513" i="1"/>
  <c r="G513" i="1"/>
  <c r="AM513" i="1" s="1"/>
  <c r="AE512" i="1"/>
  <c r="AD512" i="1"/>
  <c r="AC512" i="1"/>
  <c r="AB512" i="1"/>
  <c r="O512" i="1"/>
  <c r="G512" i="1"/>
  <c r="AM512" i="1" s="1"/>
  <c r="AE511" i="1"/>
  <c r="AD511" i="1"/>
  <c r="AC511" i="1"/>
  <c r="AB511" i="1"/>
  <c r="O511" i="1"/>
  <c r="G511" i="1"/>
  <c r="AM511" i="1" s="1"/>
  <c r="D511" i="1"/>
  <c r="D510" i="1" s="1"/>
  <c r="AE510" i="1"/>
  <c r="AD510" i="1"/>
  <c r="AC510" i="1"/>
  <c r="AB510" i="1"/>
  <c r="W510" i="1"/>
  <c r="S510" i="1"/>
  <c r="O510" i="1"/>
  <c r="K510" i="1"/>
  <c r="G510" i="1"/>
  <c r="AE509" i="1"/>
  <c r="Z509" i="1"/>
  <c r="Y509" i="1"/>
  <c r="X509" i="1"/>
  <c r="V509" i="1"/>
  <c r="U509" i="1"/>
  <c r="T509" i="1"/>
  <c r="O509" i="1"/>
  <c r="G509" i="1"/>
  <c r="AE508" i="1"/>
  <c r="AD508" i="1"/>
  <c r="AC508" i="1"/>
  <c r="AB508" i="1"/>
  <c r="O508" i="1"/>
  <c r="G508" i="1"/>
  <c r="AM508" i="1" s="1"/>
  <c r="AE507" i="1"/>
  <c r="AD507" i="1"/>
  <c r="AC507" i="1"/>
  <c r="AB507" i="1"/>
  <c r="O507" i="1"/>
  <c r="G507" i="1"/>
  <c r="AM507" i="1" s="1"/>
  <c r="AE506" i="1"/>
  <c r="AD506" i="1"/>
  <c r="AC506" i="1"/>
  <c r="AB506" i="1"/>
  <c r="O506" i="1"/>
  <c r="G506" i="1"/>
  <c r="AM506" i="1" s="1"/>
  <c r="D506" i="1"/>
  <c r="AH505" i="1"/>
  <c r="AD505" i="1" s="1"/>
  <c r="AG505" i="1"/>
  <c r="AC505" i="1" s="1"/>
  <c r="AF505" i="1"/>
  <c r="W505" i="1"/>
  <c r="S505" i="1"/>
  <c r="O505" i="1"/>
  <c r="K505" i="1"/>
  <c r="G505" i="1"/>
  <c r="D505" i="1"/>
  <c r="AE504" i="1"/>
  <c r="Z504" i="1"/>
  <c r="Y504" i="1"/>
  <c r="X504" i="1"/>
  <c r="V504" i="1"/>
  <c r="U504" i="1"/>
  <c r="T504" i="1"/>
  <c r="O504" i="1"/>
  <c r="G504" i="1"/>
  <c r="AE503" i="1"/>
  <c r="AD503" i="1"/>
  <c r="AC503" i="1"/>
  <c r="AB503" i="1"/>
  <c r="O503" i="1"/>
  <c r="G503" i="1"/>
  <c r="AM503" i="1" s="1"/>
  <c r="AE502" i="1"/>
  <c r="AD502" i="1"/>
  <c r="AC502" i="1"/>
  <c r="AB502" i="1"/>
  <c r="O502" i="1"/>
  <c r="G502" i="1"/>
  <c r="AM502" i="1" s="1"/>
  <c r="AE501" i="1"/>
  <c r="AD501" i="1"/>
  <c r="AC501" i="1"/>
  <c r="AB501" i="1"/>
  <c r="O501" i="1"/>
  <c r="G501" i="1"/>
  <c r="AM501" i="1" s="1"/>
  <c r="D501" i="1"/>
  <c r="D500" i="1" s="1"/>
  <c r="AE500" i="1"/>
  <c r="AD500" i="1"/>
  <c r="AC500" i="1"/>
  <c r="AB500" i="1"/>
  <c r="W500" i="1"/>
  <c r="S500" i="1"/>
  <c r="O500" i="1"/>
  <c r="K500" i="1"/>
  <c r="G500" i="1"/>
  <c r="AE499" i="1"/>
  <c r="Z499" i="1"/>
  <c r="Y499" i="1"/>
  <c r="X499" i="1"/>
  <c r="V499" i="1"/>
  <c r="U499" i="1"/>
  <c r="T499" i="1"/>
  <c r="O499" i="1"/>
  <c r="G499" i="1"/>
  <c r="AE498" i="1"/>
  <c r="AD498" i="1"/>
  <c r="AC498" i="1"/>
  <c r="AB498" i="1"/>
  <c r="O498" i="1"/>
  <c r="G498" i="1"/>
  <c r="AM498" i="1" s="1"/>
  <c r="AE497" i="1"/>
  <c r="AD497" i="1"/>
  <c r="AC497" i="1"/>
  <c r="AB497" i="1"/>
  <c r="O497" i="1"/>
  <c r="G497" i="1"/>
  <c r="AM497" i="1" s="1"/>
  <c r="AE496" i="1"/>
  <c r="AD496" i="1"/>
  <c r="AC496" i="1"/>
  <c r="AB496" i="1"/>
  <c r="O496" i="1"/>
  <c r="G496" i="1"/>
  <c r="AM496" i="1" s="1"/>
  <c r="D496" i="1"/>
  <c r="D495" i="1" s="1"/>
  <c r="AE495" i="1"/>
  <c r="AD495" i="1"/>
  <c r="AC495" i="1"/>
  <c r="AB495" i="1"/>
  <c r="W495" i="1"/>
  <c r="S495" i="1"/>
  <c r="O495" i="1"/>
  <c r="K495" i="1"/>
  <c r="G495" i="1"/>
  <c r="AE494" i="1"/>
  <c r="Z494" i="1"/>
  <c r="Y494" i="1"/>
  <c r="X494" i="1"/>
  <c r="V494" i="1"/>
  <c r="U494" i="1"/>
  <c r="T494" i="1"/>
  <c r="O494" i="1"/>
  <c r="G494" i="1"/>
  <c r="AE493" i="1"/>
  <c r="AD493" i="1"/>
  <c r="AC493" i="1"/>
  <c r="AB493" i="1"/>
  <c r="O493" i="1"/>
  <c r="G493" i="1"/>
  <c r="AM493" i="1" s="1"/>
  <c r="AE492" i="1"/>
  <c r="AD492" i="1"/>
  <c r="AC492" i="1"/>
  <c r="AB492" i="1"/>
  <c r="O492" i="1"/>
  <c r="G492" i="1"/>
  <c r="AM492" i="1" s="1"/>
  <c r="AE491" i="1"/>
  <c r="AD491" i="1"/>
  <c r="AC491" i="1"/>
  <c r="AB491" i="1"/>
  <c r="O491" i="1"/>
  <c r="G491" i="1"/>
  <c r="AM491" i="1" s="1"/>
  <c r="D491" i="1"/>
  <c r="D490" i="1" s="1"/>
  <c r="AE490" i="1"/>
  <c r="AD490" i="1"/>
  <c r="AC490" i="1"/>
  <c r="AB490" i="1"/>
  <c r="W490" i="1"/>
  <c r="S490" i="1"/>
  <c r="O490" i="1"/>
  <c r="K490" i="1"/>
  <c r="G490" i="1"/>
  <c r="AE489" i="1"/>
  <c r="Z489" i="1"/>
  <c r="Y489" i="1"/>
  <c r="X489" i="1"/>
  <c r="V489" i="1"/>
  <c r="U489" i="1"/>
  <c r="T489" i="1"/>
  <c r="O489" i="1"/>
  <c r="G489" i="1"/>
  <c r="AE488" i="1"/>
  <c r="AD488" i="1"/>
  <c r="AC488" i="1"/>
  <c r="AB488" i="1"/>
  <c r="O488" i="1"/>
  <c r="G488" i="1"/>
  <c r="AM488" i="1" s="1"/>
  <c r="AE487" i="1"/>
  <c r="AD487" i="1"/>
  <c r="AC487" i="1"/>
  <c r="AB487" i="1"/>
  <c r="O487" i="1"/>
  <c r="G487" i="1"/>
  <c r="AM487" i="1" s="1"/>
  <c r="AE486" i="1"/>
  <c r="AD486" i="1"/>
  <c r="AC486" i="1"/>
  <c r="AB486" i="1"/>
  <c r="O486" i="1"/>
  <c r="G486" i="1"/>
  <c r="AM486" i="1" s="1"/>
  <c r="D486" i="1"/>
  <c r="D485" i="1" s="1"/>
  <c r="AE485" i="1"/>
  <c r="AD485" i="1"/>
  <c r="AC485" i="1"/>
  <c r="AB485" i="1"/>
  <c r="W485" i="1"/>
  <c r="S485" i="1"/>
  <c r="O485" i="1"/>
  <c r="K485" i="1"/>
  <c r="G485" i="1"/>
  <c r="AE484" i="1"/>
  <c r="Z484" i="1"/>
  <c r="Y484" i="1"/>
  <c r="X484" i="1"/>
  <c r="V484" i="1"/>
  <c r="U484" i="1"/>
  <c r="T484" i="1"/>
  <c r="O484" i="1"/>
  <c r="G484" i="1"/>
  <c r="AE483" i="1"/>
  <c r="AD483" i="1"/>
  <c r="AC483" i="1"/>
  <c r="AB483" i="1"/>
  <c r="O483" i="1"/>
  <c r="G483" i="1"/>
  <c r="AM483" i="1" s="1"/>
  <c r="AE482" i="1"/>
  <c r="AD482" i="1"/>
  <c r="AC482" i="1"/>
  <c r="AB482" i="1"/>
  <c r="O482" i="1"/>
  <c r="G482" i="1"/>
  <c r="AM482" i="1" s="1"/>
  <c r="AE481" i="1"/>
  <c r="AD481" i="1"/>
  <c r="AC481" i="1"/>
  <c r="AB481" i="1"/>
  <c r="O481" i="1"/>
  <c r="G481" i="1"/>
  <c r="AM481" i="1" s="1"/>
  <c r="D481" i="1"/>
  <c r="D480" i="1" s="1"/>
  <c r="AE480" i="1"/>
  <c r="AD480" i="1"/>
  <c r="AC480" i="1"/>
  <c r="AB480" i="1"/>
  <c r="W480" i="1"/>
  <c r="S480" i="1"/>
  <c r="O480" i="1"/>
  <c r="K480" i="1"/>
  <c r="G480" i="1"/>
  <c r="AE479" i="1"/>
  <c r="Z479" i="1"/>
  <c r="Y479" i="1"/>
  <c r="X479" i="1"/>
  <c r="V479" i="1"/>
  <c r="U479" i="1"/>
  <c r="T479" i="1"/>
  <c r="O479" i="1"/>
  <c r="G479" i="1"/>
  <c r="AE478" i="1"/>
  <c r="AD478" i="1"/>
  <c r="AC478" i="1"/>
  <c r="AB478" i="1"/>
  <c r="O478" i="1"/>
  <c r="G478" i="1"/>
  <c r="AM478" i="1" s="1"/>
  <c r="AE477" i="1"/>
  <c r="AD477" i="1"/>
  <c r="AC477" i="1"/>
  <c r="AB477" i="1"/>
  <c r="O477" i="1"/>
  <c r="G477" i="1"/>
  <c r="AM477" i="1" s="1"/>
  <c r="AE476" i="1"/>
  <c r="AD476" i="1"/>
  <c r="AC476" i="1"/>
  <c r="AB476" i="1"/>
  <c r="O476" i="1"/>
  <c r="G476" i="1"/>
  <c r="AM476" i="1" s="1"/>
  <c r="D476" i="1"/>
  <c r="D475" i="1" s="1"/>
  <c r="AE475" i="1"/>
  <c r="AD475" i="1"/>
  <c r="AC475" i="1"/>
  <c r="AB475" i="1"/>
  <c r="W475" i="1"/>
  <c r="S475" i="1"/>
  <c r="O475" i="1"/>
  <c r="K475" i="1"/>
  <c r="G475" i="1"/>
  <c r="AE474" i="1"/>
  <c r="Z474" i="1"/>
  <c r="Y474" i="1"/>
  <c r="X474" i="1"/>
  <c r="V474" i="1"/>
  <c r="U474" i="1"/>
  <c r="T474" i="1"/>
  <c r="O474" i="1"/>
  <c r="G474" i="1"/>
  <c r="AE473" i="1"/>
  <c r="AD473" i="1"/>
  <c r="AC473" i="1"/>
  <c r="AB473" i="1"/>
  <c r="O473" i="1"/>
  <c r="G473" i="1"/>
  <c r="AM473" i="1" s="1"/>
  <c r="AE472" i="1"/>
  <c r="AD472" i="1"/>
  <c r="AC472" i="1"/>
  <c r="AB472" i="1"/>
  <c r="O472" i="1"/>
  <c r="G472" i="1"/>
  <c r="AM472" i="1" s="1"/>
  <c r="AE471" i="1"/>
  <c r="AD471" i="1"/>
  <c r="AC471" i="1"/>
  <c r="AB471" i="1"/>
  <c r="O471" i="1"/>
  <c r="G471" i="1"/>
  <c r="AM471" i="1" s="1"/>
  <c r="D471" i="1"/>
  <c r="D470" i="1" s="1"/>
  <c r="AE470" i="1"/>
  <c r="AD470" i="1"/>
  <c r="AC470" i="1"/>
  <c r="AB470" i="1"/>
  <c r="W470" i="1"/>
  <c r="S470" i="1"/>
  <c r="O470" i="1"/>
  <c r="K470" i="1"/>
  <c r="G470" i="1"/>
  <c r="AE469" i="1"/>
  <c r="Z469" i="1"/>
  <c r="Y469" i="1"/>
  <c r="X469" i="1"/>
  <c r="V469" i="1"/>
  <c r="U469" i="1"/>
  <c r="T469" i="1"/>
  <c r="O469" i="1"/>
  <c r="G469" i="1"/>
  <c r="AE468" i="1"/>
  <c r="AD468" i="1"/>
  <c r="AC468" i="1"/>
  <c r="AB468" i="1"/>
  <c r="O468" i="1"/>
  <c r="G468" i="1"/>
  <c r="AM468" i="1" s="1"/>
  <c r="AE467" i="1"/>
  <c r="AD467" i="1"/>
  <c r="AC467" i="1"/>
  <c r="AB467" i="1"/>
  <c r="O467" i="1"/>
  <c r="G467" i="1"/>
  <c r="AM467" i="1" s="1"/>
  <c r="AE466" i="1"/>
  <c r="AD466" i="1"/>
  <c r="AC466" i="1"/>
  <c r="AB466" i="1"/>
  <c r="O466" i="1"/>
  <c r="G466" i="1"/>
  <c r="AM466" i="1" s="1"/>
  <c r="D466" i="1"/>
  <c r="D465" i="1" s="1"/>
  <c r="AE465" i="1"/>
  <c r="AD465" i="1"/>
  <c r="AC465" i="1"/>
  <c r="AB465" i="1"/>
  <c r="W465" i="1"/>
  <c r="S465" i="1"/>
  <c r="O465" i="1"/>
  <c r="K465" i="1"/>
  <c r="G465" i="1"/>
  <c r="AE464" i="1"/>
  <c r="Z464" i="1"/>
  <c r="Y464" i="1"/>
  <c r="X464" i="1"/>
  <c r="V464" i="1"/>
  <c r="U464" i="1"/>
  <c r="T464" i="1"/>
  <c r="O464" i="1"/>
  <c r="G464" i="1"/>
  <c r="AE463" i="1"/>
  <c r="AD463" i="1"/>
  <c r="AC463" i="1"/>
  <c r="AB463" i="1"/>
  <c r="O463" i="1"/>
  <c r="G463" i="1"/>
  <c r="AM463" i="1" s="1"/>
  <c r="AE462" i="1"/>
  <c r="AD462" i="1"/>
  <c r="AC462" i="1"/>
  <c r="AB462" i="1"/>
  <c r="O462" i="1"/>
  <c r="G462" i="1"/>
  <c r="AM462" i="1" s="1"/>
  <c r="AE461" i="1"/>
  <c r="AD461" i="1"/>
  <c r="AC461" i="1"/>
  <c r="AB461" i="1"/>
  <c r="O461" i="1"/>
  <c r="G461" i="1"/>
  <c r="AM461" i="1" s="1"/>
  <c r="D461" i="1"/>
  <c r="D460" i="1" s="1"/>
  <c r="AE460" i="1"/>
  <c r="AD460" i="1"/>
  <c r="AC460" i="1"/>
  <c r="AB460" i="1"/>
  <c r="W460" i="1"/>
  <c r="S460" i="1"/>
  <c r="O460" i="1"/>
  <c r="K460" i="1"/>
  <c r="G460" i="1"/>
  <c r="AE459" i="1"/>
  <c r="Z459" i="1"/>
  <c r="Y459" i="1"/>
  <c r="X459" i="1"/>
  <c r="V459" i="1"/>
  <c r="U459" i="1"/>
  <c r="T459" i="1"/>
  <c r="O459" i="1"/>
  <c r="G459" i="1"/>
  <c r="AE458" i="1"/>
  <c r="AD458" i="1"/>
  <c r="AC458" i="1"/>
  <c r="AB458" i="1"/>
  <c r="O458" i="1"/>
  <c r="G458" i="1"/>
  <c r="AM458" i="1" s="1"/>
  <c r="AE457" i="1"/>
  <c r="AD457" i="1"/>
  <c r="AC457" i="1"/>
  <c r="AB457" i="1"/>
  <c r="O457" i="1"/>
  <c r="G457" i="1"/>
  <c r="AM457" i="1" s="1"/>
  <c r="AE456" i="1"/>
  <c r="AD456" i="1"/>
  <c r="AC456" i="1"/>
  <c r="AB456" i="1"/>
  <c r="O456" i="1"/>
  <c r="G456" i="1"/>
  <c r="AM456" i="1" s="1"/>
  <c r="D456" i="1"/>
  <c r="D455" i="1" s="1"/>
  <c r="AE455" i="1"/>
  <c r="AD455" i="1"/>
  <c r="AC455" i="1"/>
  <c r="AB455" i="1"/>
  <c r="W455" i="1"/>
  <c r="S455" i="1"/>
  <c r="O455" i="1"/>
  <c r="K455" i="1"/>
  <c r="G455" i="1"/>
  <c r="AE454" i="1"/>
  <c r="Z454" i="1"/>
  <c r="Y454" i="1"/>
  <c r="X454" i="1"/>
  <c r="V454" i="1"/>
  <c r="U454" i="1"/>
  <c r="T454" i="1"/>
  <c r="O454" i="1"/>
  <c r="G454" i="1"/>
  <c r="AE453" i="1"/>
  <c r="AD453" i="1"/>
  <c r="AC453" i="1"/>
  <c r="AB453" i="1"/>
  <c r="O453" i="1"/>
  <c r="G453" i="1"/>
  <c r="AM453" i="1" s="1"/>
  <c r="AE452" i="1"/>
  <c r="AD452" i="1"/>
  <c r="AC452" i="1"/>
  <c r="AB452" i="1"/>
  <c r="O452" i="1"/>
  <c r="G452" i="1"/>
  <c r="AM452" i="1" s="1"/>
  <c r="AE451" i="1"/>
  <c r="AD451" i="1"/>
  <c r="AC451" i="1"/>
  <c r="AB451" i="1"/>
  <c r="O451" i="1"/>
  <c r="G451" i="1"/>
  <c r="AM451" i="1" s="1"/>
  <c r="D451" i="1"/>
  <c r="D450" i="1" s="1"/>
  <c r="AE450" i="1"/>
  <c r="AD450" i="1"/>
  <c r="AC450" i="1"/>
  <c r="AB450" i="1"/>
  <c r="W450" i="1"/>
  <c r="S450" i="1"/>
  <c r="O450" i="1"/>
  <c r="K450" i="1"/>
  <c r="G450" i="1"/>
  <c r="AE449" i="1"/>
  <c r="Z449" i="1"/>
  <c r="Y449" i="1"/>
  <c r="X449" i="1"/>
  <c r="V449" i="1"/>
  <c r="U449" i="1"/>
  <c r="T449" i="1"/>
  <c r="O449" i="1"/>
  <c r="G449" i="1"/>
  <c r="AE448" i="1"/>
  <c r="AD448" i="1"/>
  <c r="AC448" i="1"/>
  <c r="AB448" i="1"/>
  <c r="O448" i="1"/>
  <c r="G448" i="1"/>
  <c r="AM448" i="1" s="1"/>
  <c r="AE447" i="1"/>
  <c r="AD447" i="1"/>
  <c r="AC447" i="1"/>
  <c r="AB447" i="1"/>
  <c r="O447" i="1"/>
  <c r="G447" i="1"/>
  <c r="AM447" i="1" s="1"/>
  <c r="AE446" i="1"/>
  <c r="AD446" i="1"/>
  <c r="AC446" i="1"/>
  <c r="AB446" i="1"/>
  <c r="O446" i="1"/>
  <c r="G446" i="1"/>
  <c r="AM446" i="1" s="1"/>
  <c r="D446" i="1"/>
  <c r="D445" i="1" s="1"/>
  <c r="AE445" i="1"/>
  <c r="AD445" i="1"/>
  <c r="AC445" i="1"/>
  <c r="AB445" i="1"/>
  <c r="W445" i="1"/>
  <c r="S445" i="1"/>
  <c r="O445" i="1"/>
  <c r="K445" i="1"/>
  <c r="G445" i="1"/>
  <c r="AE444" i="1"/>
  <c r="Z444" i="1"/>
  <c r="Y444" i="1"/>
  <c r="X444" i="1"/>
  <c r="V444" i="1"/>
  <c r="U444" i="1"/>
  <c r="T444" i="1"/>
  <c r="O444" i="1"/>
  <c r="G444" i="1"/>
  <c r="AE443" i="1"/>
  <c r="AD443" i="1"/>
  <c r="AC443" i="1"/>
  <c r="AB443" i="1"/>
  <c r="O443" i="1"/>
  <c r="G443" i="1"/>
  <c r="AM443" i="1" s="1"/>
  <c r="AE442" i="1"/>
  <c r="AD442" i="1"/>
  <c r="AC442" i="1"/>
  <c r="AB442" i="1"/>
  <c r="O442" i="1"/>
  <c r="G442" i="1"/>
  <c r="AM442" i="1" s="1"/>
  <c r="AE441" i="1"/>
  <c r="AD441" i="1"/>
  <c r="AC441" i="1"/>
  <c r="AB441" i="1"/>
  <c r="O441" i="1"/>
  <c r="G441" i="1"/>
  <c r="AM441" i="1" s="1"/>
  <c r="D441" i="1"/>
  <c r="D440" i="1" s="1"/>
  <c r="AE440" i="1"/>
  <c r="AD440" i="1"/>
  <c r="AC440" i="1"/>
  <c r="AB440" i="1"/>
  <c r="W440" i="1"/>
  <c r="S440" i="1"/>
  <c r="O440" i="1"/>
  <c r="K440" i="1"/>
  <c r="G440" i="1"/>
  <c r="AE439" i="1"/>
  <c r="Z439" i="1"/>
  <c r="Y439" i="1"/>
  <c r="X439" i="1"/>
  <c r="V439" i="1"/>
  <c r="U439" i="1"/>
  <c r="T439" i="1"/>
  <c r="O439" i="1"/>
  <c r="G439" i="1"/>
  <c r="AE438" i="1"/>
  <c r="AD438" i="1"/>
  <c r="AC438" i="1"/>
  <c r="AB438" i="1"/>
  <c r="O438" i="1"/>
  <c r="G438" i="1"/>
  <c r="AM438" i="1" s="1"/>
  <c r="AE437" i="1"/>
  <c r="AD437" i="1"/>
  <c r="AC437" i="1"/>
  <c r="AB437" i="1"/>
  <c r="O437" i="1"/>
  <c r="G437" i="1"/>
  <c r="AM437" i="1" s="1"/>
  <c r="AE436" i="1"/>
  <c r="AD436" i="1"/>
  <c r="AC436" i="1"/>
  <c r="AB436" i="1"/>
  <c r="O436" i="1"/>
  <c r="G436" i="1"/>
  <c r="AM436" i="1" s="1"/>
  <c r="D436" i="1"/>
  <c r="D435" i="1" s="1"/>
  <c r="AE435" i="1"/>
  <c r="AD435" i="1"/>
  <c r="AC435" i="1"/>
  <c r="AB435" i="1"/>
  <c r="W435" i="1"/>
  <c r="S435" i="1"/>
  <c r="O435" i="1"/>
  <c r="K435" i="1"/>
  <c r="G435" i="1"/>
  <c r="AE434" i="1"/>
  <c r="Z434" i="1"/>
  <c r="Y434" i="1"/>
  <c r="X434" i="1"/>
  <c r="V434" i="1"/>
  <c r="U434" i="1"/>
  <c r="T434" i="1"/>
  <c r="O434" i="1"/>
  <c r="G434" i="1"/>
  <c r="AE433" i="1"/>
  <c r="AD433" i="1"/>
  <c r="AC433" i="1"/>
  <c r="AB433" i="1"/>
  <c r="O433" i="1"/>
  <c r="G433" i="1"/>
  <c r="AM433" i="1" s="1"/>
  <c r="AE432" i="1"/>
  <c r="AD432" i="1"/>
  <c r="AC432" i="1"/>
  <c r="AB432" i="1"/>
  <c r="O432" i="1"/>
  <c r="G432" i="1"/>
  <c r="AM432" i="1" s="1"/>
  <c r="AE431" i="1"/>
  <c r="AD431" i="1"/>
  <c r="AC431" i="1"/>
  <c r="AB431" i="1"/>
  <c r="O431" i="1"/>
  <c r="G431" i="1"/>
  <c r="AM431" i="1" s="1"/>
  <c r="D431" i="1"/>
  <c r="D430" i="1" s="1"/>
  <c r="AE430" i="1"/>
  <c r="AD430" i="1"/>
  <c r="AC430" i="1"/>
  <c r="AB430" i="1"/>
  <c r="W430" i="1"/>
  <c r="S430" i="1"/>
  <c r="O430" i="1"/>
  <c r="K430" i="1"/>
  <c r="G430" i="1"/>
  <c r="AE429" i="1"/>
  <c r="Z429" i="1"/>
  <c r="Y429" i="1"/>
  <c r="X429" i="1"/>
  <c r="V429" i="1"/>
  <c r="U429" i="1"/>
  <c r="T429" i="1"/>
  <c r="O429" i="1"/>
  <c r="G429" i="1"/>
  <c r="AE428" i="1"/>
  <c r="AD428" i="1"/>
  <c r="AC428" i="1"/>
  <c r="AB428" i="1"/>
  <c r="O428" i="1"/>
  <c r="G428" i="1"/>
  <c r="AM428" i="1" s="1"/>
  <c r="AE427" i="1"/>
  <c r="AD427" i="1"/>
  <c r="AC427" i="1"/>
  <c r="AB427" i="1"/>
  <c r="O427" i="1"/>
  <c r="G427" i="1"/>
  <c r="AM427" i="1" s="1"/>
  <c r="AE426" i="1"/>
  <c r="AD426" i="1"/>
  <c r="AC426" i="1"/>
  <c r="AB426" i="1"/>
  <c r="O426" i="1"/>
  <c r="G426" i="1"/>
  <c r="AM426" i="1" s="1"/>
  <c r="D426" i="1"/>
  <c r="D425" i="1" s="1"/>
  <c r="AE425" i="1"/>
  <c r="AD425" i="1"/>
  <c r="AC425" i="1"/>
  <c r="AB425" i="1"/>
  <c r="W425" i="1"/>
  <c r="S425" i="1"/>
  <c r="O425" i="1"/>
  <c r="K425" i="1"/>
  <c r="G425" i="1"/>
  <c r="AE424" i="1"/>
  <c r="Z424" i="1"/>
  <c r="Y424" i="1"/>
  <c r="X424" i="1"/>
  <c r="V424" i="1"/>
  <c r="U424" i="1"/>
  <c r="T424" i="1"/>
  <c r="O424" i="1"/>
  <c r="G424" i="1"/>
  <c r="AE423" i="1"/>
  <c r="AD423" i="1"/>
  <c r="AC423" i="1"/>
  <c r="AB423" i="1"/>
  <c r="O423" i="1"/>
  <c r="G423" i="1"/>
  <c r="AM423" i="1" s="1"/>
  <c r="AE422" i="1"/>
  <c r="AD422" i="1"/>
  <c r="AC422" i="1"/>
  <c r="AB422" i="1"/>
  <c r="O422" i="1"/>
  <c r="G422" i="1"/>
  <c r="AM422" i="1" s="1"/>
  <c r="AE421" i="1"/>
  <c r="AD421" i="1"/>
  <c r="AC421" i="1"/>
  <c r="AB421" i="1"/>
  <c r="O421" i="1"/>
  <c r="G421" i="1"/>
  <c r="AM421" i="1" s="1"/>
  <c r="D421" i="1"/>
  <c r="D420" i="1" s="1"/>
  <c r="AE420" i="1"/>
  <c r="AD420" i="1"/>
  <c r="AC420" i="1"/>
  <c r="AB420" i="1"/>
  <c r="W420" i="1"/>
  <c r="S420" i="1"/>
  <c r="O420" i="1"/>
  <c r="K420" i="1"/>
  <c r="G420" i="1"/>
  <c r="AE419" i="1"/>
  <c r="Z419" i="1"/>
  <c r="Y419" i="1"/>
  <c r="X419" i="1"/>
  <c r="V419" i="1"/>
  <c r="U419" i="1"/>
  <c r="T419" i="1"/>
  <c r="O419" i="1"/>
  <c r="G419" i="1"/>
  <c r="AE418" i="1"/>
  <c r="AD418" i="1"/>
  <c r="AC418" i="1"/>
  <c r="AB418" i="1"/>
  <c r="O418" i="1"/>
  <c r="G418" i="1"/>
  <c r="AM418" i="1" s="1"/>
  <c r="AE417" i="1"/>
  <c r="AD417" i="1"/>
  <c r="AC417" i="1"/>
  <c r="AB417" i="1"/>
  <c r="O417" i="1"/>
  <c r="G417" i="1"/>
  <c r="AM417" i="1" s="1"/>
  <c r="AE416" i="1"/>
  <c r="AD416" i="1"/>
  <c r="AC416" i="1"/>
  <c r="AB416" i="1"/>
  <c r="O416" i="1"/>
  <c r="G416" i="1"/>
  <c r="AM416" i="1" s="1"/>
  <c r="D416" i="1"/>
  <c r="D415" i="1" s="1"/>
  <c r="AE415" i="1"/>
  <c r="AD415" i="1"/>
  <c r="AC415" i="1"/>
  <c r="AB415" i="1"/>
  <c r="W415" i="1"/>
  <c r="S415" i="1"/>
  <c r="O415" i="1"/>
  <c r="K415" i="1"/>
  <c r="G415" i="1"/>
  <c r="AE414" i="1"/>
  <c r="Z414" i="1"/>
  <c r="Y414" i="1"/>
  <c r="X414" i="1"/>
  <c r="V414" i="1"/>
  <c r="U414" i="1"/>
  <c r="T414" i="1"/>
  <c r="O414" i="1"/>
  <c r="G414" i="1"/>
  <c r="AE413" i="1"/>
  <c r="AD413" i="1"/>
  <c r="AC413" i="1"/>
  <c r="AB413" i="1"/>
  <c r="O413" i="1"/>
  <c r="G413" i="1"/>
  <c r="AM413" i="1" s="1"/>
  <c r="AE412" i="1"/>
  <c r="AD412" i="1"/>
  <c r="AC412" i="1"/>
  <c r="AB412" i="1"/>
  <c r="O412" i="1"/>
  <c r="G412" i="1"/>
  <c r="AM412" i="1" s="1"/>
  <c r="AE411" i="1"/>
  <c r="AD411" i="1"/>
  <c r="AC411" i="1"/>
  <c r="AB411" i="1"/>
  <c r="O411" i="1"/>
  <c r="G411" i="1"/>
  <c r="AM411" i="1" s="1"/>
  <c r="D411" i="1"/>
  <c r="D410" i="1" s="1"/>
  <c r="AE410" i="1"/>
  <c r="AD410" i="1"/>
  <c r="AC410" i="1"/>
  <c r="AB410" i="1"/>
  <c r="W410" i="1"/>
  <c r="S410" i="1"/>
  <c r="O410" i="1"/>
  <c r="K410" i="1"/>
  <c r="G410" i="1"/>
  <c r="AE409" i="1"/>
  <c r="Z409" i="1"/>
  <c r="Y409" i="1"/>
  <c r="X409" i="1"/>
  <c r="V409" i="1"/>
  <c r="U409" i="1"/>
  <c r="T409" i="1"/>
  <c r="O409" i="1"/>
  <c r="G409" i="1"/>
  <c r="AE408" i="1"/>
  <c r="AD408" i="1"/>
  <c r="AC408" i="1"/>
  <c r="AB408" i="1"/>
  <c r="O408" i="1"/>
  <c r="G408" i="1"/>
  <c r="AM408" i="1" s="1"/>
  <c r="AE407" i="1"/>
  <c r="AD407" i="1"/>
  <c r="AC407" i="1"/>
  <c r="AB407" i="1"/>
  <c r="O407" i="1"/>
  <c r="G407" i="1"/>
  <c r="AM407" i="1" s="1"/>
  <c r="AE406" i="1"/>
  <c r="AD406" i="1"/>
  <c r="AC406" i="1"/>
  <c r="AB406" i="1"/>
  <c r="O406" i="1"/>
  <c r="G406" i="1"/>
  <c r="AM406" i="1" s="1"/>
  <c r="D406" i="1"/>
  <c r="D405" i="1" s="1"/>
  <c r="AE405" i="1"/>
  <c r="AD405" i="1"/>
  <c r="AC405" i="1"/>
  <c r="AB405" i="1"/>
  <c r="W405" i="1"/>
  <c r="S405" i="1"/>
  <c r="O405" i="1"/>
  <c r="K405" i="1"/>
  <c r="G405" i="1"/>
  <c r="AE404" i="1"/>
  <c r="Z404" i="1"/>
  <c r="Y404" i="1"/>
  <c r="X404" i="1"/>
  <c r="V404" i="1"/>
  <c r="U404" i="1"/>
  <c r="T404" i="1"/>
  <c r="O404" i="1"/>
  <c r="G404" i="1"/>
  <c r="AE403" i="1"/>
  <c r="AD403" i="1"/>
  <c r="AC403" i="1"/>
  <c r="AB403" i="1"/>
  <c r="O403" i="1"/>
  <c r="G403" i="1"/>
  <c r="AM403" i="1" s="1"/>
  <c r="AE402" i="1"/>
  <c r="AD402" i="1"/>
  <c r="AC402" i="1"/>
  <c r="AB402" i="1"/>
  <c r="O402" i="1"/>
  <c r="G402" i="1"/>
  <c r="AM402" i="1" s="1"/>
  <c r="AE401" i="1"/>
  <c r="AD401" i="1"/>
  <c r="AC401" i="1"/>
  <c r="AB401" i="1"/>
  <c r="O401" i="1"/>
  <c r="G401" i="1"/>
  <c r="AM401" i="1" s="1"/>
  <c r="D401" i="1"/>
  <c r="D400" i="1" s="1"/>
  <c r="AE400" i="1"/>
  <c r="AD400" i="1"/>
  <c r="AC400" i="1"/>
  <c r="AB400" i="1"/>
  <c r="W400" i="1"/>
  <c r="S400" i="1"/>
  <c r="O400" i="1"/>
  <c r="K400" i="1"/>
  <c r="G400" i="1"/>
  <c r="AE399" i="1"/>
  <c r="Z399" i="1"/>
  <c r="Y399" i="1"/>
  <c r="X399" i="1"/>
  <c r="V399" i="1"/>
  <c r="U399" i="1"/>
  <c r="T399" i="1"/>
  <c r="O399" i="1"/>
  <c r="G399" i="1"/>
  <c r="AE398" i="1"/>
  <c r="AD398" i="1"/>
  <c r="AC398" i="1"/>
  <c r="AB398" i="1"/>
  <c r="O398" i="1"/>
  <c r="G398" i="1"/>
  <c r="AM398" i="1" s="1"/>
  <c r="AE397" i="1"/>
  <c r="AD397" i="1"/>
  <c r="AC397" i="1"/>
  <c r="AB397" i="1"/>
  <c r="O397" i="1"/>
  <c r="G397" i="1"/>
  <c r="AM397" i="1" s="1"/>
  <c r="AE396" i="1"/>
  <c r="AD396" i="1"/>
  <c r="AC396" i="1"/>
  <c r="AB396" i="1"/>
  <c r="O396" i="1"/>
  <c r="G396" i="1"/>
  <c r="AM396" i="1" s="1"/>
  <c r="D396" i="1"/>
  <c r="D395" i="1" s="1"/>
  <c r="AE395" i="1"/>
  <c r="AD395" i="1"/>
  <c r="AC395" i="1"/>
  <c r="AB395" i="1"/>
  <c r="W395" i="1"/>
  <c r="S395" i="1"/>
  <c r="O395" i="1"/>
  <c r="K395" i="1"/>
  <c r="G395" i="1"/>
  <c r="AE394" i="1"/>
  <c r="Z394" i="1"/>
  <c r="Y394" i="1"/>
  <c r="X394" i="1"/>
  <c r="V394" i="1"/>
  <c r="U394" i="1"/>
  <c r="T394" i="1"/>
  <c r="O394" i="1"/>
  <c r="G394" i="1"/>
  <c r="AE393" i="1"/>
  <c r="AD393" i="1"/>
  <c r="AC393" i="1"/>
  <c r="AB393" i="1"/>
  <c r="O393" i="1"/>
  <c r="G393" i="1"/>
  <c r="AM393" i="1" s="1"/>
  <c r="AE392" i="1"/>
  <c r="AD392" i="1"/>
  <c r="AC392" i="1"/>
  <c r="AB392" i="1"/>
  <c r="O392" i="1"/>
  <c r="G392" i="1"/>
  <c r="AM392" i="1" s="1"/>
  <c r="AE391" i="1"/>
  <c r="AD391" i="1"/>
  <c r="AC391" i="1"/>
  <c r="AB391" i="1"/>
  <c r="O391" i="1"/>
  <c r="G391" i="1"/>
  <c r="AM391" i="1" s="1"/>
  <c r="D391" i="1"/>
  <c r="D390" i="1" s="1"/>
  <c r="AE390" i="1"/>
  <c r="AD390" i="1"/>
  <c r="AC390" i="1"/>
  <c r="AB390" i="1"/>
  <c r="W390" i="1"/>
  <c r="S390" i="1"/>
  <c r="O390" i="1"/>
  <c r="K390" i="1"/>
  <c r="G390" i="1"/>
  <c r="AE389" i="1"/>
  <c r="Z389" i="1"/>
  <c r="Y389" i="1"/>
  <c r="X389" i="1"/>
  <c r="V389" i="1"/>
  <c r="U389" i="1"/>
  <c r="T389" i="1"/>
  <c r="O389" i="1"/>
  <c r="G389" i="1"/>
  <c r="AE388" i="1"/>
  <c r="AD388" i="1"/>
  <c r="AC388" i="1"/>
  <c r="AB388" i="1"/>
  <c r="O388" i="1"/>
  <c r="G388" i="1"/>
  <c r="AM388" i="1" s="1"/>
  <c r="AE387" i="1"/>
  <c r="AD387" i="1"/>
  <c r="AC387" i="1"/>
  <c r="AB387" i="1"/>
  <c r="O387" i="1"/>
  <c r="G387" i="1"/>
  <c r="AM387" i="1" s="1"/>
  <c r="AE386" i="1"/>
  <c r="AD386" i="1"/>
  <c r="AC386" i="1"/>
  <c r="AB386" i="1"/>
  <c r="O386" i="1"/>
  <c r="G386" i="1"/>
  <c r="AM386" i="1" s="1"/>
  <c r="D386" i="1"/>
  <c r="D385" i="1" s="1"/>
  <c r="AE385" i="1"/>
  <c r="AD385" i="1"/>
  <c r="AC385" i="1"/>
  <c r="AB385" i="1"/>
  <c r="W385" i="1"/>
  <c r="S385" i="1"/>
  <c r="O385" i="1"/>
  <c r="K385" i="1"/>
  <c r="G385" i="1"/>
  <c r="AE384" i="1"/>
  <c r="Z384" i="1"/>
  <c r="Y384" i="1"/>
  <c r="X384" i="1"/>
  <c r="V384" i="1"/>
  <c r="U384" i="1"/>
  <c r="T384" i="1"/>
  <c r="O384" i="1"/>
  <c r="G384" i="1"/>
  <c r="AE383" i="1"/>
  <c r="AD383" i="1"/>
  <c r="AC383" i="1"/>
  <c r="AB383" i="1"/>
  <c r="O383" i="1"/>
  <c r="G383" i="1"/>
  <c r="AM383" i="1" s="1"/>
  <c r="AE382" i="1"/>
  <c r="AD382" i="1"/>
  <c r="AC382" i="1"/>
  <c r="AB382" i="1"/>
  <c r="O382" i="1"/>
  <c r="G382" i="1"/>
  <c r="AM382" i="1" s="1"/>
  <c r="AE381" i="1"/>
  <c r="AD381" i="1"/>
  <c r="AC381" i="1"/>
  <c r="AB381" i="1"/>
  <c r="O381" i="1"/>
  <c r="G381" i="1"/>
  <c r="AM381" i="1" s="1"/>
  <c r="D381" i="1"/>
  <c r="D380" i="1" s="1"/>
  <c r="AE380" i="1"/>
  <c r="AD380" i="1"/>
  <c r="AC380" i="1"/>
  <c r="AB380" i="1"/>
  <c r="W380" i="1"/>
  <c r="S380" i="1"/>
  <c r="O380" i="1"/>
  <c r="K380" i="1"/>
  <c r="G380" i="1"/>
  <c r="AE379" i="1"/>
  <c r="Z379" i="1"/>
  <c r="Y379" i="1"/>
  <c r="X379" i="1"/>
  <c r="V379" i="1"/>
  <c r="U379" i="1"/>
  <c r="T379" i="1"/>
  <c r="O379" i="1"/>
  <c r="G379" i="1"/>
  <c r="AE378" i="1"/>
  <c r="AD378" i="1"/>
  <c r="AC378" i="1"/>
  <c r="AB378" i="1"/>
  <c r="O378" i="1"/>
  <c r="G378" i="1"/>
  <c r="AM378" i="1" s="1"/>
  <c r="AE377" i="1"/>
  <c r="AD377" i="1"/>
  <c r="AC377" i="1"/>
  <c r="AB377" i="1"/>
  <c r="O377" i="1"/>
  <c r="G377" i="1"/>
  <c r="AM377" i="1" s="1"/>
  <c r="AE376" i="1"/>
  <c r="AD376" i="1"/>
  <c r="AC376" i="1"/>
  <c r="AB376" i="1"/>
  <c r="O376" i="1"/>
  <c r="G376" i="1"/>
  <c r="AM376" i="1" s="1"/>
  <c r="D376" i="1"/>
  <c r="D375" i="1" s="1"/>
  <c r="AE375" i="1"/>
  <c r="AD375" i="1"/>
  <c r="AC375" i="1"/>
  <c r="AB375" i="1"/>
  <c r="W375" i="1"/>
  <c r="S375" i="1"/>
  <c r="O375" i="1"/>
  <c r="K375" i="1"/>
  <c r="G375" i="1"/>
  <c r="AE374" i="1"/>
  <c r="Z374" i="1"/>
  <c r="Y374" i="1"/>
  <c r="X374" i="1"/>
  <c r="V374" i="1"/>
  <c r="U374" i="1"/>
  <c r="T374" i="1"/>
  <c r="O374" i="1"/>
  <c r="G374" i="1"/>
  <c r="AE373" i="1"/>
  <c r="AD373" i="1"/>
  <c r="AC373" i="1"/>
  <c r="AB373" i="1"/>
  <c r="O373" i="1"/>
  <c r="G373" i="1"/>
  <c r="AM373" i="1" s="1"/>
  <c r="AE372" i="1"/>
  <c r="AD372" i="1"/>
  <c r="AC372" i="1"/>
  <c r="AB372" i="1"/>
  <c r="O372" i="1"/>
  <c r="G372" i="1"/>
  <c r="AM372" i="1" s="1"/>
  <c r="AE371" i="1"/>
  <c r="AD371" i="1"/>
  <c r="AC371" i="1"/>
  <c r="AB371" i="1"/>
  <c r="O371" i="1"/>
  <c r="G371" i="1"/>
  <c r="AM371" i="1" s="1"/>
  <c r="D371" i="1"/>
  <c r="D370" i="1" s="1"/>
  <c r="AE370" i="1"/>
  <c r="AD370" i="1"/>
  <c r="AC370" i="1"/>
  <c r="AB370" i="1"/>
  <c r="W370" i="1"/>
  <c r="S370" i="1"/>
  <c r="O370" i="1"/>
  <c r="K370" i="1"/>
  <c r="G370" i="1"/>
  <c r="AE369" i="1"/>
  <c r="Z369" i="1"/>
  <c r="Y369" i="1"/>
  <c r="X369" i="1"/>
  <c r="V369" i="1"/>
  <c r="U369" i="1"/>
  <c r="T369" i="1"/>
  <c r="O369" i="1"/>
  <c r="G369" i="1"/>
  <c r="AE368" i="1"/>
  <c r="AD368" i="1"/>
  <c r="AC368" i="1"/>
  <c r="AB368" i="1"/>
  <c r="O368" i="1"/>
  <c r="G368" i="1"/>
  <c r="AM368" i="1" s="1"/>
  <c r="AE367" i="1"/>
  <c r="AD367" i="1"/>
  <c r="AC367" i="1"/>
  <c r="AB367" i="1"/>
  <c r="O367" i="1"/>
  <c r="G367" i="1"/>
  <c r="AM367" i="1" s="1"/>
  <c r="AE366" i="1"/>
  <c r="AD366" i="1"/>
  <c r="AC366" i="1"/>
  <c r="AB366" i="1"/>
  <c r="O366" i="1"/>
  <c r="G366" i="1"/>
  <c r="AM366" i="1" s="1"/>
  <c r="D366" i="1"/>
  <c r="D365" i="1" s="1"/>
  <c r="AE365" i="1"/>
  <c r="AD365" i="1"/>
  <c r="AC365" i="1"/>
  <c r="AB365" i="1"/>
  <c r="W365" i="1"/>
  <c r="S365" i="1"/>
  <c r="O365" i="1"/>
  <c r="K365" i="1"/>
  <c r="G365" i="1"/>
  <c r="AE364" i="1"/>
  <c r="Z364" i="1"/>
  <c r="Y364" i="1"/>
  <c r="X364" i="1"/>
  <c r="V364" i="1"/>
  <c r="U364" i="1"/>
  <c r="T364" i="1"/>
  <c r="O364" i="1"/>
  <c r="G364" i="1"/>
  <c r="AE363" i="1"/>
  <c r="AD363" i="1"/>
  <c r="AC363" i="1"/>
  <c r="AB363" i="1"/>
  <c r="O363" i="1"/>
  <c r="G363" i="1"/>
  <c r="AM363" i="1" s="1"/>
  <c r="AE362" i="1"/>
  <c r="AD362" i="1"/>
  <c r="AC362" i="1"/>
  <c r="AB362" i="1"/>
  <c r="O362" i="1"/>
  <c r="G362" i="1"/>
  <c r="AM362" i="1" s="1"/>
  <c r="AE361" i="1"/>
  <c r="AD361" i="1"/>
  <c r="AC361" i="1"/>
  <c r="AB361" i="1"/>
  <c r="O361" i="1"/>
  <c r="G361" i="1"/>
  <c r="AM361" i="1" s="1"/>
  <c r="D361" i="1"/>
  <c r="D360" i="1" s="1"/>
  <c r="AE360" i="1"/>
  <c r="AD360" i="1"/>
  <c r="AC360" i="1"/>
  <c r="AB360" i="1"/>
  <c r="W360" i="1"/>
  <c r="S360" i="1"/>
  <c r="O360" i="1"/>
  <c r="K360" i="1"/>
  <c r="G360" i="1"/>
  <c r="AE359" i="1"/>
  <c r="Z359" i="1"/>
  <c r="Y359" i="1"/>
  <c r="X359" i="1"/>
  <c r="V359" i="1"/>
  <c r="U359" i="1"/>
  <c r="T359" i="1"/>
  <c r="O359" i="1"/>
  <c r="G359" i="1"/>
  <c r="AE358" i="1"/>
  <c r="AD358" i="1"/>
  <c r="AC358" i="1"/>
  <c r="AB358" i="1"/>
  <c r="O358" i="1"/>
  <c r="G358" i="1"/>
  <c r="AM358" i="1" s="1"/>
  <c r="AE357" i="1"/>
  <c r="AD357" i="1"/>
  <c r="AC357" i="1"/>
  <c r="AB357" i="1"/>
  <c r="O357" i="1"/>
  <c r="G357" i="1"/>
  <c r="AM357" i="1" s="1"/>
  <c r="AE356" i="1"/>
  <c r="AD356" i="1"/>
  <c r="AC356" i="1"/>
  <c r="AB356" i="1"/>
  <c r="O356" i="1"/>
  <c r="G356" i="1"/>
  <c r="AM356" i="1" s="1"/>
  <c r="D356" i="1"/>
  <c r="D355" i="1" s="1"/>
  <c r="AE355" i="1"/>
  <c r="AD355" i="1"/>
  <c r="AC355" i="1"/>
  <c r="AB355" i="1"/>
  <c r="W355" i="1"/>
  <c r="S355" i="1"/>
  <c r="O355" i="1"/>
  <c r="K355" i="1"/>
  <c r="G355" i="1"/>
  <c r="AE354" i="1"/>
  <c r="Z354" i="1"/>
  <c r="Y354" i="1"/>
  <c r="X354" i="1"/>
  <c r="V354" i="1"/>
  <c r="U354" i="1"/>
  <c r="T354" i="1"/>
  <c r="O354" i="1"/>
  <c r="G354" i="1"/>
  <c r="AE353" i="1"/>
  <c r="AD353" i="1"/>
  <c r="AC353" i="1"/>
  <c r="AB353" i="1"/>
  <c r="O353" i="1"/>
  <c r="G353" i="1"/>
  <c r="AM353" i="1" s="1"/>
  <c r="AE352" i="1"/>
  <c r="AD352" i="1"/>
  <c r="AC352" i="1"/>
  <c r="AB352" i="1"/>
  <c r="O352" i="1"/>
  <c r="G352" i="1"/>
  <c r="AM352" i="1" s="1"/>
  <c r="AE351" i="1"/>
  <c r="AD351" i="1"/>
  <c r="AC351" i="1"/>
  <c r="AB351" i="1"/>
  <c r="O351" i="1"/>
  <c r="G351" i="1"/>
  <c r="AM351" i="1" s="1"/>
  <c r="D351" i="1"/>
  <c r="D350" i="1" s="1"/>
  <c r="AE350" i="1"/>
  <c r="AD350" i="1"/>
  <c r="AC350" i="1"/>
  <c r="AB350" i="1"/>
  <c r="W350" i="1"/>
  <c r="S350" i="1"/>
  <c r="O350" i="1"/>
  <c r="K350" i="1"/>
  <c r="G350" i="1"/>
  <c r="AE349" i="1"/>
  <c r="Z349" i="1"/>
  <c r="Y349" i="1"/>
  <c r="X349" i="1"/>
  <c r="V349" i="1"/>
  <c r="U349" i="1"/>
  <c r="T349" i="1"/>
  <c r="O349" i="1"/>
  <c r="G349" i="1"/>
  <c r="AE348" i="1"/>
  <c r="AD348" i="1"/>
  <c r="AC348" i="1"/>
  <c r="AB348" i="1"/>
  <c r="O348" i="1"/>
  <c r="G348" i="1"/>
  <c r="AM348" i="1" s="1"/>
  <c r="AE347" i="1"/>
  <c r="AD347" i="1"/>
  <c r="AC347" i="1"/>
  <c r="AB347" i="1"/>
  <c r="O347" i="1"/>
  <c r="G347" i="1"/>
  <c r="AM347" i="1" s="1"/>
  <c r="AE346" i="1"/>
  <c r="AD346" i="1"/>
  <c r="AC346" i="1"/>
  <c r="AB346" i="1"/>
  <c r="O346" i="1"/>
  <c r="G346" i="1"/>
  <c r="AM346" i="1" s="1"/>
  <c r="D346" i="1"/>
  <c r="D345" i="1" s="1"/>
  <c r="AE345" i="1"/>
  <c r="AD345" i="1"/>
  <c r="AC345" i="1"/>
  <c r="AB345" i="1"/>
  <c r="W345" i="1"/>
  <c r="S345" i="1"/>
  <c r="O345" i="1"/>
  <c r="K345" i="1"/>
  <c r="G345" i="1"/>
  <c r="AE344" i="1"/>
  <c r="Z344" i="1"/>
  <c r="Y344" i="1"/>
  <c r="X344" i="1"/>
  <c r="V344" i="1"/>
  <c r="U344" i="1"/>
  <c r="T344" i="1"/>
  <c r="O344" i="1"/>
  <c r="G344" i="1"/>
  <c r="AE343" i="1"/>
  <c r="AD343" i="1"/>
  <c r="AC343" i="1"/>
  <c r="AB343" i="1"/>
  <c r="O343" i="1"/>
  <c r="G343" i="1"/>
  <c r="AM343" i="1" s="1"/>
  <c r="AE342" i="1"/>
  <c r="AD342" i="1"/>
  <c r="AC342" i="1"/>
  <c r="AB342" i="1"/>
  <c r="O342" i="1"/>
  <c r="G342" i="1"/>
  <c r="AM342" i="1" s="1"/>
  <c r="AE341" i="1"/>
  <c r="AD341" i="1"/>
  <c r="AC341" i="1"/>
  <c r="AB341" i="1"/>
  <c r="O341" i="1"/>
  <c r="G341" i="1"/>
  <c r="AM341" i="1" s="1"/>
  <c r="D341" i="1"/>
  <c r="D340" i="1" s="1"/>
  <c r="AE340" i="1"/>
  <c r="AD340" i="1"/>
  <c r="AC340" i="1"/>
  <c r="AB340" i="1"/>
  <c r="W340" i="1"/>
  <c r="S340" i="1"/>
  <c r="O340" i="1"/>
  <c r="K340" i="1"/>
  <c r="G340" i="1"/>
  <c r="AE339" i="1"/>
  <c r="Z339" i="1"/>
  <c r="Y339" i="1"/>
  <c r="X339" i="1"/>
  <c r="V339" i="1"/>
  <c r="U339" i="1"/>
  <c r="T339" i="1"/>
  <c r="O339" i="1"/>
  <c r="G339" i="1"/>
  <c r="AE338" i="1"/>
  <c r="AD338" i="1"/>
  <c r="AC338" i="1"/>
  <c r="AB338" i="1"/>
  <c r="O338" i="1"/>
  <c r="G338" i="1"/>
  <c r="AM338" i="1" s="1"/>
  <c r="AE337" i="1"/>
  <c r="AD337" i="1"/>
  <c r="AC337" i="1"/>
  <c r="AB337" i="1"/>
  <c r="O337" i="1"/>
  <c r="G337" i="1"/>
  <c r="AM337" i="1" s="1"/>
  <c r="AE336" i="1"/>
  <c r="AD336" i="1"/>
  <c r="AC336" i="1"/>
  <c r="AB336" i="1"/>
  <c r="O336" i="1"/>
  <c r="G336" i="1"/>
  <c r="AM336" i="1" s="1"/>
  <c r="D336" i="1"/>
  <c r="D335" i="1" s="1"/>
  <c r="AE335" i="1"/>
  <c r="AD335" i="1"/>
  <c r="AC335" i="1"/>
  <c r="AB335" i="1"/>
  <c r="W335" i="1"/>
  <c r="S335" i="1"/>
  <c r="O335" i="1"/>
  <c r="K335" i="1"/>
  <c r="G335" i="1"/>
  <c r="AE334" i="1"/>
  <c r="Z334" i="1"/>
  <c r="Y334" i="1"/>
  <c r="X334" i="1"/>
  <c r="V334" i="1"/>
  <c r="U334" i="1"/>
  <c r="T334" i="1"/>
  <c r="O334" i="1"/>
  <c r="G334" i="1"/>
  <c r="AE333" i="1"/>
  <c r="AD333" i="1"/>
  <c r="AC333" i="1"/>
  <c r="AB333" i="1"/>
  <c r="O333" i="1"/>
  <c r="G333" i="1"/>
  <c r="AM333" i="1" s="1"/>
  <c r="AE332" i="1"/>
  <c r="AD332" i="1"/>
  <c r="AC332" i="1"/>
  <c r="AB332" i="1"/>
  <c r="O332" i="1"/>
  <c r="G332" i="1"/>
  <c r="AM332" i="1" s="1"/>
  <c r="AE331" i="1"/>
  <c r="AD331" i="1"/>
  <c r="AC331" i="1"/>
  <c r="AB331" i="1"/>
  <c r="O331" i="1"/>
  <c r="G331" i="1"/>
  <c r="AM331" i="1" s="1"/>
  <c r="D331" i="1"/>
  <c r="D330" i="1" s="1"/>
  <c r="AE330" i="1"/>
  <c r="AD330" i="1"/>
  <c r="AC330" i="1"/>
  <c r="AB330" i="1"/>
  <c r="W330" i="1"/>
  <c r="S330" i="1"/>
  <c r="O330" i="1"/>
  <c r="K330" i="1"/>
  <c r="G330" i="1"/>
  <c r="AE329" i="1"/>
  <c r="Z329" i="1"/>
  <c r="Y329" i="1"/>
  <c r="X329" i="1"/>
  <c r="V329" i="1"/>
  <c r="U329" i="1"/>
  <c r="T329" i="1"/>
  <c r="O329" i="1"/>
  <c r="G329" i="1"/>
  <c r="AE328" i="1"/>
  <c r="AD328" i="1"/>
  <c r="AC328" i="1"/>
  <c r="AB328" i="1"/>
  <c r="O328" i="1"/>
  <c r="G328" i="1"/>
  <c r="AM328" i="1" s="1"/>
  <c r="AE327" i="1"/>
  <c r="AD327" i="1"/>
  <c r="AC327" i="1"/>
  <c r="AB327" i="1"/>
  <c r="O327" i="1"/>
  <c r="G327" i="1"/>
  <c r="AM327" i="1" s="1"/>
  <c r="AE326" i="1"/>
  <c r="AD326" i="1"/>
  <c r="AC326" i="1"/>
  <c r="AB326" i="1"/>
  <c r="O326" i="1"/>
  <c r="G326" i="1"/>
  <c r="AM326" i="1" s="1"/>
  <c r="D326" i="1"/>
  <c r="D325" i="1" s="1"/>
  <c r="AE325" i="1"/>
  <c r="AD325" i="1"/>
  <c r="AC325" i="1"/>
  <c r="AB325" i="1"/>
  <c r="W325" i="1"/>
  <c r="S325" i="1"/>
  <c r="O325" i="1"/>
  <c r="K325" i="1"/>
  <c r="G325" i="1"/>
  <c r="AE324" i="1"/>
  <c r="Z324" i="1"/>
  <c r="Y324" i="1"/>
  <c r="X324" i="1"/>
  <c r="V324" i="1"/>
  <c r="U324" i="1"/>
  <c r="T324" i="1"/>
  <c r="O324" i="1"/>
  <c r="G324" i="1"/>
  <c r="AE323" i="1"/>
  <c r="AD323" i="1"/>
  <c r="AC323" i="1"/>
  <c r="AB323" i="1"/>
  <c r="O323" i="1"/>
  <c r="G323" i="1"/>
  <c r="AM323" i="1" s="1"/>
  <c r="AE322" i="1"/>
  <c r="AD322" i="1"/>
  <c r="AC322" i="1"/>
  <c r="AB322" i="1"/>
  <c r="O322" i="1"/>
  <c r="G322" i="1"/>
  <c r="AM322" i="1" s="1"/>
  <c r="AE321" i="1"/>
  <c r="AD321" i="1"/>
  <c r="AC321" i="1"/>
  <c r="AB321" i="1"/>
  <c r="O321" i="1"/>
  <c r="G321" i="1"/>
  <c r="AM321" i="1" s="1"/>
  <c r="D321" i="1"/>
  <c r="D320" i="1" s="1"/>
  <c r="AE320" i="1"/>
  <c r="AD320" i="1"/>
  <c r="AC320" i="1"/>
  <c r="AB320" i="1"/>
  <c r="W320" i="1"/>
  <c r="S320" i="1"/>
  <c r="O320" i="1"/>
  <c r="K320" i="1"/>
  <c r="G320" i="1"/>
  <c r="AE319" i="1"/>
  <c r="Z319" i="1"/>
  <c r="Y319" i="1"/>
  <c r="X319" i="1"/>
  <c r="V319" i="1"/>
  <c r="U319" i="1"/>
  <c r="T319" i="1"/>
  <c r="O319" i="1"/>
  <c r="G319" i="1"/>
  <c r="AE318" i="1"/>
  <c r="AD318" i="1"/>
  <c r="AC318" i="1"/>
  <c r="AB318" i="1"/>
  <c r="O318" i="1"/>
  <c r="G318" i="1"/>
  <c r="AM318" i="1" s="1"/>
  <c r="AE317" i="1"/>
  <c r="AD317" i="1"/>
  <c r="AC317" i="1"/>
  <c r="AB317" i="1"/>
  <c r="O317" i="1"/>
  <c r="G317" i="1"/>
  <c r="AM317" i="1" s="1"/>
  <c r="AE316" i="1"/>
  <c r="AD316" i="1"/>
  <c r="AC316" i="1"/>
  <c r="AB316" i="1"/>
  <c r="O316" i="1"/>
  <c r="G316" i="1"/>
  <c r="AM316" i="1" s="1"/>
  <c r="D316" i="1"/>
  <c r="D315" i="1" s="1"/>
  <c r="AE315" i="1"/>
  <c r="AD315" i="1"/>
  <c r="AC315" i="1"/>
  <c r="AB315" i="1"/>
  <c r="W315" i="1"/>
  <c r="S315" i="1"/>
  <c r="O315" i="1"/>
  <c r="K315" i="1"/>
  <c r="G315" i="1"/>
  <c r="AE314" i="1"/>
  <c r="Z314" i="1"/>
  <c r="Y314" i="1"/>
  <c r="X314" i="1"/>
  <c r="V314" i="1"/>
  <c r="U314" i="1"/>
  <c r="T314" i="1"/>
  <c r="O314" i="1"/>
  <c r="G314" i="1"/>
  <c r="AE313" i="1"/>
  <c r="AD313" i="1"/>
  <c r="AC313" i="1"/>
  <c r="AB313" i="1"/>
  <c r="O313" i="1"/>
  <c r="G313" i="1"/>
  <c r="AM313" i="1" s="1"/>
  <c r="AE312" i="1"/>
  <c r="AD312" i="1"/>
  <c r="AC312" i="1"/>
  <c r="AB312" i="1"/>
  <c r="O312" i="1"/>
  <c r="G312" i="1"/>
  <c r="AM312" i="1" s="1"/>
  <c r="AE311" i="1"/>
  <c r="AD311" i="1"/>
  <c r="AC311" i="1"/>
  <c r="AB311" i="1"/>
  <c r="O311" i="1"/>
  <c r="G311" i="1"/>
  <c r="AM311" i="1" s="1"/>
  <c r="D311" i="1"/>
  <c r="D310" i="1" s="1"/>
  <c r="AE310" i="1"/>
  <c r="AD310" i="1"/>
  <c r="AC310" i="1"/>
  <c r="AB310" i="1"/>
  <c r="W310" i="1"/>
  <c r="S310" i="1"/>
  <c r="O310" i="1"/>
  <c r="K310" i="1"/>
  <c r="G310" i="1"/>
  <c r="AE309" i="1"/>
  <c r="Z309" i="1"/>
  <c r="Y309" i="1"/>
  <c r="X309" i="1"/>
  <c r="V309" i="1"/>
  <c r="U309" i="1"/>
  <c r="T309" i="1"/>
  <c r="O309" i="1"/>
  <c r="G309" i="1"/>
  <c r="AE308" i="1"/>
  <c r="AD308" i="1"/>
  <c r="AC308" i="1"/>
  <c r="AB308" i="1"/>
  <c r="O308" i="1"/>
  <c r="G308" i="1"/>
  <c r="AM308" i="1" s="1"/>
  <c r="AE307" i="1"/>
  <c r="AD307" i="1"/>
  <c r="AC307" i="1"/>
  <c r="AB307" i="1"/>
  <c r="O307" i="1"/>
  <c r="G307" i="1"/>
  <c r="AM307" i="1" s="1"/>
  <c r="AE306" i="1"/>
  <c r="AD306" i="1"/>
  <c r="AC306" i="1"/>
  <c r="AB306" i="1"/>
  <c r="O306" i="1"/>
  <c r="G306" i="1"/>
  <c r="AM306" i="1" s="1"/>
  <c r="D306" i="1"/>
  <c r="D305" i="1" s="1"/>
  <c r="AE305" i="1"/>
  <c r="AD305" i="1"/>
  <c r="AC305" i="1"/>
  <c r="AB305" i="1"/>
  <c r="W305" i="1"/>
  <c r="S305" i="1"/>
  <c r="O305" i="1"/>
  <c r="K305" i="1"/>
  <c r="G305" i="1"/>
  <c r="AE304" i="1"/>
  <c r="Z304" i="1"/>
  <c r="Y304" i="1"/>
  <c r="X304" i="1"/>
  <c r="V304" i="1"/>
  <c r="U304" i="1"/>
  <c r="T304" i="1"/>
  <c r="O304" i="1"/>
  <c r="G304" i="1"/>
  <c r="AE303" i="1"/>
  <c r="AD303" i="1"/>
  <c r="AC303" i="1"/>
  <c r="AB303" i="1"/>
  <c r="O303" i="1"/>
  <c r="G303" i="1"/>
  <c r="AM303" i="1" s="1"/>
  <c r="AE302" i="1"/>
  <c r="AD302" i="1"/>
  <c r="AC302" i="1"/>
  <c r="AB302" i="1"/>
  <c r="O302" i="1"/>
  <c r="G302" i="1"/>
  <c r="AM302" i="1" s="1"/>
  <c r="AE301" i="1"/>
  <c r="AD301" i="1"/>
  <c r="AC301" i="1"/>
  <c r="AB301" i="1"/>
  <c r="O301" i="1"/>
  <c r="G301" i="1"/>
  <c r="AM301" i="1" s="1"/>
  <c r="D301" i="1"/>
  <c r="D300" i="1" s="1"/>
  <c r="AE300" i="1"/>
  <c r="AD300" i="1"/>
  <c r="AC300" i="1"/>
  <c r="AB300" i="1"/>
  <c r="W300" i="1"/>
  <c r="S300" i="1"/>
  <c r="O300" i="1"/>
  <c r="K300" i="1"/>
  <c r="G300" i="1"/>
  <c r="Z299" i="1"/>
  <c r="Z213" i="1" s="1"/>
  <c r="Z212" i="1" s="1"/>
  <c r="Z211" i="1" s="1"/>
  <c r="Z210" i="1" s="1"/>
  <c r="Y299" i="1"/>
  <c r="Y213" i="1" s="1"/>
  <c r="Y212" i="1" s="1"/>
  <c r="Y211" i="1" s="1"/>
  <c r="Y210" i="1" s="1"/>
  <c r="X299" i="1"/>
  <c r="X213" i="1" s="1"/>
  <c r="X212" i="1" s="1"/>
  <c r="X211" i="1" s="1"/>
  <c r="X210" i="1" s="1"/>
  <c r="V299" i="1"/>
  <c r="V213" i="1" s="1"/>
  <c r="V212" i="1" s="1"/>
  <c r="V211" i="1" s="1"/>
  <c r="V210" i="1" s="1"/>
  <c r="U299" i="1"/>
  <c r="U213" i="1" s="1"/>
  <c r="U212" i="1" s="1"/>
  <c r="U211" i="1" s="1"/>
  <c r="U210" i="1" s="1"/>
  <c r="T299" i="1"/>
  <c r="T213" i="1" s="1"/>
  <c r="T212" i="1" s="1"/>
  <c r="T211" i="1" s="1"/>
  <c r="T210" i="1" s="1"/>
  <c r="R299" i="1"/>
  <c r="R213" i="1" s="1"/>
  <c r="R212" i="1" s="1"/>
  <c r="R211" i="1" s="1"/>
  <c r="R210" i="1" s="1"/>
  <c r="Q299" i="1"/>
  <c r="P299" i="1"/>
  <c r="P213" i="1" s="1"/>
  <c r="P212" i="1" s="1"/>
  <c r="P211" i="1" s="1"/>
  <c r="P210" i="1" s="1"/>
  <c r="N299" i="1"/>
  <c r="N213" i="1" s="1"/>
  <c r="N212" i="1" s="1"/>
  <c r="N211" i="1" s="1"/>
  <c r="N210" i="1" s="1"/>
  <c r="M299" i="1"/>
  <c r="M213" i="1" s="1"/>
  <c r="M212" i="1" s="1"/>
  <c r="M211" i="1" s="1"/>
  <c r="M210" i="1" s="1"/>
  <c r="L299" i="1"/>
  <c r="L213" i="1" s="1"/>
  <c r="L212" i="1" s="1"/>
  <c r="L211" i="1" s="1"/>
  <c r="L210" i="1" s="1"/>
  <c r="J299" i="1"/>
  <c r="J213" i="1" s="1"/>
  <c r="J212" i="1" s="1"/>
  <c r="J211" i="1" s="1"/>
  <c r="J210" i="1" s="1"/>
  <c r="I299" i="1"/>
  <c r="I213" i="1" s="1"/>
  <c r="I212" i="1" s="1"/>
  <c r="I211" i="1" s="1"/>
  <c r="I210" i="1" s="1"/>
  <c r="H299" i="1"/>
  <c r="H213" i="1" s="1"/>
  <c r="H212" i="1" s="1"/>
  <c r="H211" i="1" s="1"/>
  <c r="H210" i="1" s="1"/>
  <c r="F299" i="1"/>
  <c r="F213" i="1" s="1"/>
  <c r="F212" i="1" s="1"/>
  <c r="F211" i="1" s="1"/>
  <c r="F210" i="1" s="1"/>
  <c r="E299" i="1"/>
  <c r="E213" i="1" s="1"/>
  <c r="E212" i="1" s="1"/>
  <c r="E211" i="1" s="1"/>
  <c r="E210" i="1" s="1"/>
  <c r="C299" i="1"/>
  <c r="C213" i="1" s="1"/>
  <c r="C212" i="1" s="1"/>
  <c r="C211" i="1" s="1"/>
  <c r="C210" i="1" s="1"/>
  <c r="AE298" i="1"/>
  <c r="Z298" i="1"/>
  <c r="Y298" i="1"/>
  <c r="X298" i="1"/>
  <c r="V298" i="1"/>
  <c r="U298" i="1"/>
  <c r="T298" i="1"/>
  <c r="O298" i="1"/>
  <c r="G298" i="1"/>
  <c r="AE297" i="1"/>
  <c r="AD297" i="1"/>
  <c r="AC297" i="1"/>
  <c r="AB297" i="1"/>
  <c r="O297" i="1"/>
  <c r="G297" i="1"/>
  <c r="AM297" i="1" s="1"/>
  <c r="AE296" i="1"/>
  <c r="AD296" i="1"/>
  <c r="AC296" i="1"/>
  <c r="AB296" i="1"/>
  <c r="O296" i="1"/>
  <c r="G296" i="1"/>
  <c r="AM296" i="1" s="1"/>
  <c r="AE295" i="1"/>
  <c r="AD295" i="1"/>
  <c r="AC295" i="1"/>
  <c r="AB295" i="1"/>
  <c r="O295" i="1"/>
  <c r="G295" i="1"/>
  <c r="AM295" i="1" s="1"/>
  <c r="D295" i="1"/>
  <c r="D294" i="1" s="1"/>
  <c r="AE294" i="1"/>
  <c r="AD294" i="1"/>
  <c r="AC294" i="1"/>
  <c r="AB294" i="1"/>
  <c r="W294" i="1"/>
  <c r="S294" i="1"/>
  <c r="O294" i="1"/>
  <c r="K294" i="1"/>
  <c r="G294" i="1"/>
  <c r="AE293" i="1"/>
  <c r="Z293" i="1"/>
  <c r="Y293" i="1"/>
  <c r="X293" i="1"/>
  <c r="V293" i="1"/>
  <c r="U293" i="1"/>
  <c r="T293" i="1"/>
  <c r="O293" i="1"/>
  <c r="G293" i="1"/>
  <c r="AE292" i="1"/>
  <c r="AD292" i="1"/>
  <c r="AC292" i="1"/>
  <c r="AB292" i="1"/>
  <c r="O292" i="1"/>
  <c r="G292" i="1"/>
  <c r="AM292" i="1" s="1"/>
  <c r="AE291" i="1"/>
  <c r="AD291" i="1"/>
  <c r="AC291" i="1"/>
  <c r="AB291" i="1"/>
  <c r="O291" i="1"/>
  <c r="G291" i="1"/>
  <c r="AM291" i="1" s="1"/>
  <c r="AE290" i="1"/>
  <c r="AD290" i="1"/>
  <c r="AC290" i="1"/>
  <c r="AB290" i="1"/>
  <c r="O290" i="1"/>
  <c r="G290" i="1"/>
  <c r="AM290" i="1" s="1"/>
  <c r="D290" i="1"/>
  <c r="D289" i="1" s="1"/>
  <c r="AE289" i="1"/>
  <c r="AD289" i="1"/>
  <c r="AC289" i="1"/>
  <c r="AB289" i="1"/>
  <c r="W289" i="1"/>
  <c r="S289" i="1"/>
  <c r="O289" i="1"/>
  <c r="K289" i="1"/>
  <c r="G289" i="1"/>
  <c r="AE288" i="1"/>
  <c r="Z288" i="1"/>
  <c r="Y288" i="1"/>
  <c r="X288" i="1"/>
  <c r="V288" i="1"/>
  <c r="U288" i="1"/>
  <c r="T288" i="1"/>
  <c r="O288" i="1"/>
  <c r="G288" i="1"/>
  <c r="D288" i="1"/>
  <c r="AE287" i="1"/>
  <c r="AD287" i="1"/>
  <c r="AC287" i="1"/>
  <c r="AB287" i="1"/>
  <c r="O287" i="1"/>
  <c r="G287" i="1"/>
  <c r="AM287" i="1" s="1"/>
  <c r="AE286" i="1"/>
  <c r="AD286" i="1"/>
  <c r="AC286" i="1"/>
  <c r="AB286" i="1"/>
  <c r="O286" i="1"/>
  <c r="G286" i="1"/>
  <c r="AM286" i="1" s="1"/>
  <c r="AE285" i="1"/>
  <c r="AD285" i="1"/>
  <c r="AC285" i="1"/>
  <c r="AB285" i="1"/>
  <c r="O285" i="1"/>
  <c r="G285" i="1"/>
  <c r="AM285" i="1" s="1"/>
  <c r="D285" i="1"/>
  <c r="AE284" i="1"/>
  <c r="AD284" i="1"/>
  <c r="AC284" i="1"/>
  <c r="AB284" i="1"/>
  <c r="W284" i="1"/>
  <c r="S284" i="1"/>
  <c r="O284" i="1"/>
  <c r="K284" i="1"/>
  <c r="G284" i="1"/>
  <c r="AE283" i="1"/>
  <c r="Z283" i="1"/>
  <c r="Y283" i="1"/>
  <c r="X283" i="1"/>
  <c r="V283" i="1"/>
  <c r="U283" i="1"/>
  <c r="T283" i="1"/>
  <c r="O283" i="1"/>
  <c r="G283" i="1"/>
  <c r="D283" i="1"/>
  <c r="AE282" i="1"/>
  <c r="AD282" i="1"/>
  <c r="AC282" i="1"/>
  <c r="AB282" i="1"/>
  <c r="O282" i="1"/>
  <c r="G282" i="1"/>
  <c r="AM282" i="1" s="1"/>
  <c r="AE281" i="1"/>
  <c r="AD281" i="1"/>
  <c r="AC281" i="1"/>
  <c r="AB281" i="1"/>
  <c r="O281" i="1"/>
  <c r="G281" i="1"/>
  <c r="AM281" i="1" s="1"/>
  <c r="AE280" i="1"/>
  <c r="AD280" i="1"/>
  <c r="AC280" i="1"/>
  <c r="AB280" i="1"/>
  <c r="O280" i="1"/>
  <c r="G280" i="1"/>
  <c r="AM280" i="1" s="1"/>
  <c r="D280" i="1"/>
  <c r="AE279" i="1"/>
  <c r="AD279" i="1"/>
  <c r="AC279" i="1"/>
  <c r="AB279" i="1"/>
  <c r="W279" i="1"/>
  <c r="S279" i="1"/>
  <c r="O279" i="1"/>
  <c r="K279" i="1"/>
  <c r="G279" i="1"/>
  <c r="AE278" i="1"/>
  <c r="Z278" i="1"/>
  <c r="Y278" i="1"/>
  <c r="X278" i="1"/>
  <c r="V278" i="1"/>
  <c r="U278" i="1"/>
  <c r="T278" i="1"/>
  <c r="O278" i="1"/>
  <c r="G278" i="1"/>
  <c r="D278" i="1"/>
  <c r="AE277" i="1"/>
  <c r="AD277" i="1"/>
  <c r="AC277" i="1"/>
  <c r="AB277" i="1"/>
  <c r="O277" i="1"/>
  <c r="G277" i="1"/>
  <c r="AM277" i="1" s="1"/>
  <c r="AE276" i="1"/>
  <c r="AD276" i="1"/>
  <c r="AC276" i="1"/>
  <c r="AB276" i="1"/>
  <c r="O276" i="1"/>
  <c r="G276" i="1"/>
  <c r="AM276" i="1" s="1"/>
  <c r="AE275" i="1"/>
  <c r="AD275" i="1"/>
  <c r="AC275" i="1"/>
  <c r="AB275" i="1"/>
  <c r="O275" i="1"/>
  <c r="G275" i="1"/>
  <c r="AM275" i="1" s="1"/>
  <c r="D275" i="1"/>
  <c r="AE274" i="1"/>
  <c r="AD274" i="1"/>
  <c r="AC274" i="1"/>
  <c r="AB274" i="1"/>
  <c r="W274" i="1"/>
  <c r="S274" i="1"/>
  <c r="O274" i="1"/>
  <c r="K274" i="1"/>
  <c r="G274" i="1"/>
  <c r="AE273" i="1"/>
  <c r="Z273" i="1"/>
  <c r="Y273" i="1"/>
  <c r="X273" i="1"/>
  <c r="V273" i="1"/>
  <c r="U273" i="1"/>
  <c r="T273" i="1"/>
  <c r="O273" i="1"/>
  <c r="G273" i="1"/>
  <c r="D273" i="1"/>
  <c r="AE272" i="1"/>
  <c r="AD272" i="1"/>
  <c r="AC272" i="1"/>
  <c r="AB272" i="1"/>
  <c r="O272" i="1"/>
  <c r="G272" i="1"/>
  <c r="AM272" i="1" s="1"/>
  <c r="AE271" i="1"/>
  <c r="AD271" i="1"/>
  <c r="AC271" i="1"/>
  <c r="AB271" i="1"/>
  <c r="O271" i="1"/>
  <c r="G271" i="1"/>
  <c r="AM271" i="1" s="1"/>
  <c r="AE270" i="1"/>
  <c r="AD270" i="1"/>
  <c r="AC270" i="1"/>
  <c r="AB270" i="1"/>
  <c r="O270" i="1"/>
  <c r="G270" i="1"/>
  <c r="AM270" i="1" s="1"/>
  <c r="D270" i="1"/>
  <c r="AE269" i="1"/>
  <c r="AD269" i="1"/>
  <c r="AC269" i="1"/>
  <c r="AB269" i="1"/>
  <c r="W269" i="1"/>
  <c r="S269" i="1"/>
  <c r="O269" i="1"/>
  <c r="K269" i="1"/>
  <c r="G269" i="1"/>
  <c r="AE263" i="1"/>
  <c r="Z263" i="1"/>
  <c r="Y263" i="1"/>
  <c r="X263" i="1"/>
  <c r="V263" i="1"/>
  <c r="U263" i="1"/>
  <c r="T263" i="1"/>
  <c r="O263" i="1"/>
  <c r="G263" i="1"/>
  <c r="D263" i="1"/>
  <c r="AE262" i="1"/>
  <c r="AD262" i="1"/>
  <c r="AC262" i="1"/>
  <c r="AB262" i="1"/>
  <c r="O262" i="1"/>
  <c r="G262" i="1"/>
  <c r="AM262" i="1" s="1"/>
  <c r="AE261" i="1"/>
  <c r="AD261" i="1"/>
  <c r="AC261" i="1"/>
  <c r="AB261" i="1"/>
  <c r="O261" i="1"/>
  <c r="G261" i="1"/>
  <c r="AM261" i="1" s="1"/>
  <c r="AE260" i="1"/>
  <c r="AD260" i="1"/>
  <c r="AC260" i="1"/>
  <c r="AB260" i="1"/>
  <c r="O260" i="1"/>
  <c r="G260" i="1"/>
  <c r="AM260" i="1" s="1"/>
  <c r="D260" i="1"/>
  <c r="AE259" i="1"/>
  <c r="AD259" i="1"/>
  <c r="AC259" i="1"/>
  <c r="AB259" i="1"/>
  <c r="W259" i="1"/>
  <c r="S259" i="1"/>
  <c r="O259" i="1"/>
  <c r="K259" i="1"/>
  <c r="G259" i="1"/>
  <c r="AE253" i="1"/>
  <c r="Z253" i="1"/>
  <c r="Y253" i="1"/>
  <c r="X253" i="1"/>
  <c r="V253" i="1"/>
  <c r="U253" i="1"/>
  <c r="T253" i="1"/>
  <c r="O253" i="1"/>
  <c r="G253" i="1"/>
  <c r="D253" i="1"/>
  <c r="AE252" i="1"/>
  <c r="AD252" i="1"/>
  <c r="AC252" i="1"/>
  <c r="AB252" i="1"/>
  <c r="O252" i="1"/>
  <c r="G252" i="1"/>
  <c r="AM252" i="1" s="1"/>
  <c r="AE251" i="1"/>
  <c r="AD251" i="1"/>
  <c r="AC251" i="1"/>
  <c r="AB251" i="1"/>
  <c r="O251" i="1"/>
  <c r="G251" i="1"/>
  <c r="AM251" i="1" s="1"/>
  <c r="AE250" i="1"/>
  <c r="AD250" i="1"/>
  <c r="AC250" i="1"/>
  <c r="AB250" i="1"/>
  <c r="O250" i="1"/>
  <c r="G250" i="1"/>
  <c r="AM250" i="1" s="1"/>
  <c r="D250" i="1"/>
  <c r="AE249" i="1"/>
  <c r="AD249" i="1"/>
  <c r="AC249" i="1"/>
  <c r="AB249" i="1"/>
  <c r="W249" i="1"/>
  <c r="S249" i="1"/>
  <c r="O249" i="1"/>
  <c r="K249" i="1"/>
  <c r="G249" i="1"/>
  <c r="AE248" i="1"/>
  <c r="Z248" i="1"/>
  <c r="Y248" i="1"/>
  <c r="X248" i="1"/>
  <c r="V248" i="1"/>
  <c r="U248" i="1"/>
  <c r="T248" i="1"/>
  <c r="O248" i="1"/>
  <c r="G248" i="1"/>
  <c r="AE247" i="1"/>
  <c r="AD247" i="1"/>
  <c r="AC247" i="1"/>
  <c r="AB247" i="1"/>
  <c r="O247" i="1"/>
  <c r="G247" i="1"/>
  <c r="AM247" i="1" s="1"/>
  <c r="AE246" i="1"/>
  <c r="AD246" i="1"/>
  <c r="AC246" i="1"/>
  <c r="AB246" i="1"/>
  <c r="O246" i="1"/>
  <c r="G246" i="1"/>
  <c r="AM246" i="1" s="1"/>
  <c r="AE245" i="1"/>
  <c r="AD245" i="1"/>
  <c r="AC245" i="1"/>
  <c r="AB245" i="1"/>
  <c r="O245" i="1"/>
  <c r="G245" i="1"/>
  <c r="AM245" i="1" s="1"/>
  <c r="AE244" i="1"/>
  <c r="AD244" i="1"/>
  <c r="AC244" i="1"/>
  <c r="AB244" i="1"/>
  <c r="W244" i="1"/>
  <c r="S244" i="1"/>
  <c r="O244" i="1"/>
  <c r="K244" i="1"/>
  <c r="G244" i="1"/>
  <c r="D244" i="1"/>
  <c r="AE243" i="1"/>
  <c r="Z243" i="1"/>
  <c r="Y243" i="1"/>
  <c r="X243" i="1"/>
  <c r="V243" i="1"/>
  <c r="U243" i="1"/>
  <c r="T243" i="1"/>
  <c r="O243" i="1"/>
  <c r="I243" i="1"/>
  <c r="G243" i="1" s="1"/>
  <c r="AE242" i="1"/>
  <c r="AD242" i="1"/>
  <c r="AB242" i="1"/>
  <c r="O242" i="1"/>
  <c r="I242" i="1"/>
  <c r="AC242" i="1" s="1"/>
  <c r="AE241" i="1"/>
  <c r="AD241" i="1"/>
  <c r="AB241" i="1"/>
  <c r="O241" i="1"/>
  <c r="I241" i="1"/>
  <c r="AC241" i="1" s="1"/>
  <c r="AE240" i="1"/>
  <c r="AD240" i="1"/>
  <c r="AB240" i="1"/>
  <c r="O240" i="1"/>
  <c r="I240" i="1"/>
  <c r="AC240" i="1" s="1"/>
  <c r="AE239" i="1"/>
  <c r="AD239" i="1"/>
  <c r="AC239" i="1"/>
  <c r="AB239" i="1"/>
  <c r="W239" i="1"/>
  <c r="S239" i="1"/>
  <c r="O239" i="1"/>
  <c r="K239" i="1"/>
  <c r="G239" i="1"/>
  <c r="D239" i="1"/>
  <c r="AE238" i="1"/>
  <c r="Z238" i="1"/>
  <c r="Y238" i="1"/>
  <c r="X238" i="1"/>
  <c r="V238" i="1"/>
  <c r="U238" i="1"/>
  <c r="T238" i="1"/>
  <c r="O238" i="1"/>
  <c r="I238" i="1"/>
  <c r="G238" i="1" s="1"/>
  <c r="AE237" i="1"/>
  <c r="AD237" i="1"/>
  <c r="AB237" i="1"/>
  <c r="O237" i="1"/>
  <c r="I237" i="1"/>
  <c r="AC237" i="1" s="1"/>
  <c r="AE236" i="1"/>
  <c r="AD236" i="1"/>
  <c r="AB236" i="1"/>
  <c r="O236" i="1"/>
  <c r="I236" i="1"/>
  <c r="AC236" i="1" s="1"/>
  <c r="AE235" i="1"/>
  <c r="AD235" i="1"/>
  <c r="AB235" i="1"/>
  <c r="O235" i="1"/>
  <c r="I235" i="1"/>
  <c r="AC235" i="1" s="1"/>
  <c r="D235" i="1"/>
  <c r="D234" i="1" s="1"/>
  <c r="AH234" i="1"/>
  <c r="AG234" i="1"/>
  <c r="AC234" i="1" s="1"/>
  <c r="AF234" i="1"/>
  <c r="W234" i="1"/>
  <c r="S234" i="1"/>
  <c r="O234" i="1"/>
  <c r="K234" i="1"/>
  <c r="G234" i="1"/>
  <c r="AE233" i="1"/>
  <c r="Z233" i="1"/>
  <c r="Y233" i="1"/>
  <c r="X233" i="1"/>
  <c r="V233" i="1"/>
  <c r="U233" i="1"/>
  <c r="T233" i="1"/>
  <c r="O233" i="1"/>
  <c r="G233" i="1"/>
  <c r="AE232" i="1"/>
  <c r="AD232" i="1"/>
  <c r="AC232" i="1"/>
  <c r="AB232" i="1"/>
  <c r="O232" i="1"/>
  <c r="G232" i="1"/>
  <c r="AM232" i="1" s="1"/>
  <c r="AE231" i="1"/>
  <c r="AD231" i="1"/>
  <c r="AC231" i="1"/>
  <c r="AB231" i="1"/>
  <c r="O231" i="1"/>
  <c r="G231" i="1"/>
  <c r="AM231" i="1" s="1"/>
  <c r="AE230" i="1"/>
  <c r="AD230" i="1"/>
  <c r="AC230" i="1"/>
  <c r="AB230" i="1"/>
  <c r="O230" i="1"/>
  <c r="G230" i="1"/>
  <c r="AM230" i="1" s="1"/>
  <c r="D230" i="1"/>
  <c r="D229" i="1" s="1"/>
  <c r="AE229" i="1"/>
  <c r="AD229" i="1"/>
  <c r="AC229" i="1"/>
  <c r="AB229" i="1"/>
  <c r="W229" i="1"/>
  <c r="S229" i="1"/>
  <c r="O229" i="1"/>
  <c r="K229" i="1"/>
  <c r="G229" i="1"/>
  <c r="AE228" i="1"/>
  <c r="Z228" i="1"/>
  <c r="Y228" i="1"/>
  <c r="X228" i="1"/>
  <c r="V228" i="1"/>
  <c r="U228" i="1"/>
  <c r="T228" i="1"/>
  <c r="O228" i="1"/>
  <c r="G228" i="1"/>
  <c r="AE227" i="1"/>
  <c r="AD227" i="1"/>
  <c r="AC227" i="1"/>
  <c r="AB227" i="1"/>
  <c r="O227" i="1"/>
  <c r="G227" i="1"/>
  <c r="AM227" i="1" s="1"/>
  <c r="AE226" i="1"/>
  <c r="AD226" i="1"/>
  <c r="AC226" i="1"/>
  <c r="AB226" i="1"/>
  <c r="O226" i="1"/>
  <c r="G226" i="1"/>
  <c r="AM226" i="1" s="1"/>
  <c r="AE225" i="1"/>
  <c r="AD225" i="1"/>
  <c r="AC225" i="1"/>
  <c r="AB225" i="1"/>
  <c r="O225" i="1"/>
  <c r="G225" i="1"/>
  <c r="AM225" i="1" s="1"/>
  <c r="D225" i="1"/>
  <c r="D224" i="1" s="1"/>
  <c r="AE224" i="1"/>
  <c r="AD224" i="1"/>
  <c r="AC224" i="1"/>
  <c r="AB224" i="1"/>
  <c r="W224" i="1"/>
  <c r="S224" i="1"/>
  <c r="O224" i="1"/>
  <c r="K224" i="1"/>
  <c r="G224" i="1"/>
  <c r="AE223" i="1"/>
  <c r="Z223" i="1"/>
  <c r="Y223" i="1"/>
  <c r="X223" i="1"/>
  <c r="V223" i="1"/>
  <c r="U223" i="1"/>
  <c r="T223" i="1"/>
  <c r="O223" i="1"/>
  <c r="G223" i="1"/>
  <c r="AE222" i="1"/>
  <c r="AD222" i="1"/>
  <c r="AC222" i="1"/>
  <c r="AB222" i="1"/>
  <c r="O222" i="1"/>
  <c r="G222" i="1"/>
  <c r="AM222" i="1" s="1"/>
  <c r="AE221" i="1"/>
  <c r="AD221" i="1"/>
  <c r="AC221" i="1"/>
  <c r="AB221" i="1"/>
  <c r="O221" i="1"/>
  <c r="G221" i="1"/>
  <c r="AM221" i="1" s="1"/>
  <c r="AE220" i="1"/>
  <c r="AD220" i="1"/>
  <c r="AC220" i="1"/>
  <c r="AB220" i="1"/>
  <c r="O220" i="1"/>
  <c r="G220" i="1"/>
  <c r="AM220" i="1" s="1"/>
  <c r="D220" i="1"/>
  <c r="D219" i="1" s="1"/>
  <c r="AE219" i="1"/>
  <c r="AD219" i="1"/>
  <c r="AC219" i="1"/>
  <c r="AB219" i="1"/>
  <c r="W219" i="1"/>
  <c r="S219" i="1"/>
  <c r="O219" i="1"/>
  <c r="K219" i="1"/>
  <c r="G219" i="1"/>
  <c r="AE218" i="1"/>
  <c r="Z218" i="1"/>
  <c r="Y218" i="1"/>
  <c r="X218" i="1"/>
  <c r="V218" i="1"/>
  <c r="U218" i="1"/>
  <c r="T218" i="1"/>
  <c r="O218" i="1"/>
  <c r="G218" i="1"/>
  <c r="AE217" i="1"/>
  <c r="AD217" i="1"/>
  <c r="AC217" i="1"/>
  <c r="AB217" i="1"/>
  <c r="O217" i="1"/>
  <c r="G217" i="1"/>
  <c r="AM217" i="1" s="1"/>
  <c r="AE216" i="1"/>
  <c r="AD216" i="1"/>
  <c r="AC216" i="1"/>
  <c r="AB216" i="1"/>
  <c r="O216" i="1"/>
  <c r="G216" i="1"/>
  <c r="AM216" i="1" s="1"/>
  <c r="AE215" i="1"/>
  <c r="AD215" i="1"/>
  <c r="AC215" i="1"/>
  <c r="AB215" i="1"/>
  <c r="O215" i="1"/>
  <c r="G215" i="1"/>
  <c r="AM215" i="1" s="1"/>
  <c r="D215" i="1"/>
  <c r="D214" i="1" s="1"/>
  <c r="AE214" i="1"/>
  <c r="AD214" i="1"/>
  <c r="AC214" i="1"/>
  <c r="AB214" i="1"/>
  <c r="W214" i="1"/>
  <c r="S214" i="1"/>
  <c r="O214" i="1"/>
  <c r="K214" i="1"/>
  <c r="G214" i="1"/>
  <c r="Q213" i="1"/>
  <c r="Q212" i="1" s="1"/>
  <c r="Q211" i="1" s="1"/>
  <c r="Q210" i="1" s="1"/>
  <c r="AE209" i="1"/>
  <c r="Z209" i="1"/>
  <c r="Y209" i="1"/>
  <c r="X209" i="1"/>
  <c r="V209" i="1"/>
  <c r="U209" i="1"/>
  <c r="T209" i="1"/>
  <c r="O209" i="1"/>
  <c r="I209" i="1"/>
  <c r="G209" i="1" s="1"/>
  <c r="D209" i="1"/>
  <c r="AE208" i="1"/>
  <c r="AD208" i="1"/>
  <c r="AB208" i="1"/>
  <c r="O208" i="1"/>
  <c r="I208" i="1"/>
  <c r="AE207" i="1"/>
  <c r="AD207" i="1"/>
  <c r="AB207" i="1"/>
  <c r="O207" i="1"/>
  <c r="I207" i="1"/>
  <c r="AE206" i="1"/>
  <c r="AD206" i="1"/>
  <c r="AB206" i="1"/>
  <c r="O206" i="1"/>
  <c r="I206" i="1"/>
  <c r="D206" i="1"/>
  <c r="D205" i="1" s="1"/>
  <c r="AE205" i="1"/>
  <c r="AD205" i="1"/>
  <c r="AC205" i="1"/>
  <c r="AB205" i="1"/>
  <c r="W205" i="1"/>
  <c r="S205" i="1"/>
  <c r="O205" i="1"/>
  <c r="K205" i="1"/>
  <c r="G205" i="1"/>
  <c r="AE204" i="1"/>
  <c r="Z204" i="1"/>
  <c r="Y204" i="1"/>
  <c r="X204" i="1"/>
  <c r="V204" i="1"/>
  <c r="U204" i="1"/>
  <c r="T204" i="1"/>
  <c r="O204" i="1"/>
  <c r="D204" i="1"/>
  <c r="AE203" i="1"/>
  <c r="AD203" i="1"/>
  <c r="AC203" i="1"/>
  <c r="AB203" i="1"/>
  <c r="O203" i="1"/>
  <c r="AE202" i="1"/>
  <c r="AD202" i="1"/>
  <c r="AC202" i="1"/>
  <c r="AB202" i="1"/>
  <c r="O202" i="1"/>
  <c r="AE201" i="1"/>
  <c r="AD201" i="1"/>
  <c r="AC201" i="1"/>
  <c r="AB201" i="1"/>
  <c r="O201" i="1"/>
  <c r="D201" i="1"/>
  <c r="D200" i="1" s="1"/>
  <c r="AE200" i="1"/>
  <c r="AD200" i="1"/>
  <c r="AC200" i="1"/>
  <c r="AB200" i="1"/>
  <c r="W200" i="1"/>
  <c r="S200" i="1"/>
  <c r="O200" i="1"/>
  <c r="K200" i="1"/>
  <c r="G200" i="1"/>
  <c r="AE199" i="1"/>
  <c r="Z199" i="1"/>
  <c r="Y199" i="1"/>
  <c r="X199" i="1"/>
  <c r="V199" i="1"/>
  <c r="U199" i="1"/>
  <c r="T199" i="1"/>
  <c r="O199" i="1"/>
  <c r="D199" i="1"/>
  <c r="AE198" i="1"/>
  <c r="AD198" i="1"/>
  <c r="AC198" i="1"/>
  <c r="AB198" i="1"/>
  <c r="O198" i="1"/>
  <c r="AE197" i="1"/>
  <c r="AD197" i="1"/>
  <c r="AC197" i="1"/>
  <c r="AB197" i="1"/>
  <c r="O197" i="1"/>
  <c r="AE196" i="1"/>
  <c r="AD196" i="1"/>
  <c r="AC196" i="1"/>
  <c r="AB196" i="1"/>
  <c r="O196" i="1"/>
  <c r="D196" i="1"/>
  <c r="D195" i="1" s="1"/>
  <c r="AE195" i="1"/>
  <c r="AD195" i="1"/>
  <c r="AC195" i="1"/>
  <c r="AB195" i="1"/>
  <c r="W195" i="1"/>
  <c r="S195" i="1"/>
  <c r="O195" i="1"/>
  <c r="K195" i="1"/>
  <c r="G195" i="1"/>
  <c r="AE194" i="1"/>
  <c r="Z194" i="1"/>
  <c r="Y194" i="1"/>
  <c r="X194" i="1"/>
  <c r="V194" i="1"/>
  <c r="U194" i="1"/>
  <c r="T194" i="1"/>
  <c r="O194" i="1"/>
  <c r="AE193" i="1"/>
  <c r="AD193" i="1"/>
  <c r="AC193" i="1"/>
  <c r="AB193" i="1"/>
  <c r="O193" i="1"/>
  <c r="AE192" i="1"/>
  <c r="AD192" i="1"/>
  <c r="AC192" i="1"/>
  <c r="AB192" i="1"/>
  <c r="O192" i="1"/>
  <c r="AE191" i="1"/>
  <c r="AD191" i="1"/>
  <c r="AC191" i="1"/>
  <c r="AB191" i="1"/>
  <c r="O191" i="1"/>
  <c r="D191" i="1"/>
  <c r="D190" i="1" s="1"/>
  <c r="AE190" i="1"/>
  <c r="AD190" i="1"/>
  <c r="AC190" i="1"/>
  <c r="AB190" i="1"/>
  <c r="W190" i="1"/>
  <c r="S190" i="1"/>
  <c r="O190" i="1"/>
  <c r="K190" i="1"/>
  <c r="G190" i="1"/>
  <c r="AE189" i="1"/>
  <c r="Z189" i="1"/>
  <c r="Y189" i="1"/>
  <c r="X189" i="1"/>
  <c r="V189" i="1"/>
  <c r="U189" i="1"/>
  <c r="T189" i="1"/>
  <c r="O189" i="1"/>
  <c r="AE188" i="1"/>
  <c r="AD188" i="1"/>
  <c r="AC188" i="1"/>
  <c r="AB188" i="1"/>
  <c r="O188" i="1"/>
  <c r="AE187" i="1"/>
  <c r="AD187" i="1"/>
  <c r="AC187" i="1"/>
  <c r="AB187" i="1"/>
  <c r="O187" i="1"/>
  <c r="AE186" i="1"/>
  <c r="AD186" i="1"/>
  <c r="AC186" i="1"/>
  <c r="AB186" i="1"/>
  <c r="O186" i="1"/>
  <c r="D186" i="1"/>
  <c r="D185" i="1" s="1"/>
  <c r="AE185" i="1"/>
  <c r="AD185" i="1"/>
  <c r="AC185" i="1"/>
  <c r="AB185" i="1"/>
  <c r="W185" i="1"/>
  <c r="S185" i="1"/>
  <c r="O185" i="1"/>
  <c r="K185" i="1"/>
  <c r="G185" i="1"/>
  <c r="AE184" i="1"/>
  <c r="Z184" i="1"/>
  <c r="Y184" i="1"/>
  <c r="X184" i="1"/>
  <c r="V184" i="1"/>
  <c r="U184" i="1"/>
  <c r="T184" i="1"/>
  <c r="O184" i="1"/>
  <c r="M184" i="1"/>
  <c r="K184" i="1" s="1"/>
  <c r="G184" i="1"/>
  <c r="AE183" i="1"/>
  <c r="AD183" i="1"/>
  <c r="AB183" i="1"/>
  <c r="O183" i="1"/>
  <c r="M183" i="1"/>
  <c r="AC183" i="1" s="1"/>
  <c r="G183" i="1"/>
  <c r="AE182" i="1"/>
  <c r="AD182" i="1"/>
  <c r="AB182" i="1"/>
  <c r="O182" i="1"/>
  <c r="M182" i="1"/>
  <c r="AC182" i="1" s="1"/>
  <c r="G182" i="1"/>
  <c r="AE181" i="1"/>
  <c r="AD181" i="1"/>
  <c r="AB181" i="1"/>
  <c r="O181" i="1"/>
  <c r="M181" i="1"/>
  <c r="AC181" i="1" s="1"/>
  <c r="G181" i="1"/>
  <c r="D181" i="1"/>
  <c r="D180" i="1" s="1"/>
  <c r="AE180" i="1"/>
  <c r="AD180" i="1"/>
  <c r="AC180" i="1"/>
  <c r="AB180" i="1"/>
  <c r="W180" i="1"/>
  <c r="S180" i="1"/>
  <c r="O180" i="1"/>
  <c r="K180" i="1"/>
  <c r="G180" i="1"/>
  <c r="AI179" i="1"/>
  <c r="AI178" i="1" s="1"/>
  <c r="AI177" i="1" s="1"/>
  <c r="AI176" i="1" s="1"/>
  <c r="AH179" i="1"/>
  <c r="AH178" i="1" s="1"/>
  <c r="AH177" i="1" s="1"/>
  <c r="AH176" i="1" s="1"/>
  <c r="AG179" i="1"/>
  <c r="AG178" i="1" s="1"/>
  <c r="AG177" i="1" s="1"/>
  <c r="AG176" i="1" s="1"/>
  <c r="AF179" i="1"/>
  <c r="AF178" i="1" s="1"/>
  <c r="AF177" i="1" s="1"/>
  <c r="AF176" i="1" s="1"/>
  <c r="Z179" i="1"/>
  <c r="Z178" i="1" s="1"/>
  <c r="Z177" i="1" s="1"/>
  <c r="Z176" i="1" s="1"/>
  <c r="Y179" i="1"/>
  <c r="Y178" i="1" s="1"/>
  <c r="Y177" i="1" s="1"/>
  <c r="Y176" i="1" s="1"/>
  <c r="X179" i="1"/>
  <c r="X178" i="1" s="1"/>
  <c r="X177" i="1" s="1"/>
  <c r="X176" i="1" s="1"/>
  <c r="V179" i="1"/>
  <c r="V178" i="1" s="1"/>
  <c r="V177" i="1" s="1"/>
  <c r="V176" i="1" s="1"/>
  <c r="U179" i="1"/>
  <c r="U178" i="1" s="1"/>
  <c r="U177" i="1" s="1"/>
  <c r="U176" i="1" s="1"/>
  <c r="T179" i="1"/>
  <c r="T178" i="1" s="1"/>
  <c r="T177" i="1" s="1"/>
  <c r="T176" i="1" s="1"/>
  <c r="R179" i="1"/>
  <c r="R178" i="1" s="1"/>
  <c r="R177" i="1" s="1"/>
  <c r="R176" i="1" s="1"/>
  <c r="Q179" i="1"/>
  <c r="Q178" i="1" s="1"/>
  <c r="Q177" i="1" s="1"/>
  <c r="Q176" i="1" s="1"/>
  <c r="P179" i="1"/>
  <c r="P178" i="1" s="1"/>
  <c r="P177" i="1" s="1"/>
  <c r="P176" i="1" s="1"/>
  <c r="N179" i="1"/>
  <c r="N178" i="1" s="1"/>
  <c r="N177" i="1" s="1"/>
  <c r="N176" i="1" s="1"/>
  <c r="M179" i="1"/>
  <c r="M178" i="1" s="1"/>
  <c r="M177" i="1" s="1"/>
  <c r="M176" i="1" s="1"/>
  <c r="L179" i="1"/>
  <c r="L178" i="1" s="1"/>
  <c r="L177" i="1" s="1"/>
  <c r="L176" i="1" s="1"/>
  <c r="J179" i="1"/>
  <c r="J178" i="1" s="1"/>
  <c r="J177" i="1" s="1"/>
  <c r="J176" i="1" s="1"/>
  <c r="I179" i="1"/>
  <c r="I178" i="1" s="1"/>
  <c r="I177" i="1" s="1"/>
  <c r="I176" i="1" s="1"/>
  <c r="H179" i="1"/>
  <c r="H178" i="1" s="1"/>
  <c r="H177" i="1" s="1"/>
  <c r="H176" i="1" s="1"/>
  <c r="F179" i="1"/>
  <c r="F178" i="1" s="1"/>
  <c r="F177" i="1" s="1"/>
  <c r="F176" i="1" s="1"/>
  <c r="E179" i="1"/>
  <c r="E178" i="1" s="1"/>
  <c r="E177" i="1" s="1"/>
  <c r="E176" i="1" s="1"/>
  <c r="C179" i="1"/>
  <c r="C178" i="1" s="1"/>
  <c r="C177" i="1" s="1"/>
  <c r="C176" i="1" s="1"/>
  <c r="AE175" i="1"/>
  <c r="Z175" i="1"/>
  <c r="Y175" i="1"/>
  <c r="X175" i="1"/>
  <c r="V175" i="1"/>
  <c r="U175" i="1"/>
  <c r="T175" i="1"/>
  <c r="O175" i="1"/>
  <c r="K175" i="1"/>
  <c r="I175" i="1"/>
  <c r="G175" i="1" s="1"/>
  <c r="AE174" i="1"/>
  <c r="AD174" i="1"/>
  <c r="AB174" i="1"/>
  <c r="O174" i="1"/>
  <c r="K174" i="1"/>
  <c r="I174" i="1"/>
  <c r="AE173" i="1"/>
  <c r="AD173" i="1"/>
  <c r="AB173" i="1"/>
  <c r="O173" i="1"/>
  <c r="K173" i="1"/>
  <c r="I173" i="1"/>
  <c r="AE172" i="1"/>
  <c r="AD172" i="1"/>
  <c r="AB172" i="1"/>
  <c r="O172" i="1"/>
  <c r="K172" i="1"/>
  <c r="I172" i="1"/>
  <c r="AC172" i="1" s="1"/>
  <c r="D172" i="1"/>
  <c r="D171" i="1" s="1"/>
  <c r="D170" i="1" s="1"/>
  <c r="D169" i="1" s="1"/>
  <c r="AE171" i="1"/>
  <c r="AE170" i="1" s="1"/>
  <c r="AE169" i="1" s="1"/>
  <c r="AD171" i="1"/>
  <c r="AC171" i="1"/>
  <c r="AC170" i="1" s="1"/>
  <c r="AC169" i="1" s="1"/>
  <c r="AB171" i="1"/>
  <c r="AB170" i="1" s="1"/>
  <c r="AB169" i="1" s="1"/>
  <c r="W171" i="1"/>
  <c r="S171" i="1"/>
  <c r="S170" i="1" s="1"/>
  <c r="S169" i="1" s="1"/>
  <c r="O171" i="1"/>
  <c r="O170" i="1" s="1"/>
  <c r="O169" i="1" s="1"/>
  <c r="AH170" i="1"/>
  <c r="AH169" i="1" s="1"/>
  <c r="AG170" i="1"/>
  <c r="AG169" i="1" s="1"/>
  <c r="AF170" i="1"/>
  <c r="AF169" i="1" s="1"/>
  <c r="AD170" i="1"/>
  <c r="AD169" i="1" s="1"/>
  <c r="Z170" i="1"/>
  <c r="Z169" i="1" s="1"/>
  <c r="Y170" i="1"/>
  <c r="Y169" i="1" s="1"/>
  <c r="X170" i="1"/>
  <c r="X169" i="1" s="1"/>
  <c r="V170" i="1"/>
  <c r="V169" i="1" s="1"/>
  <c r="U170" i="1"/>
  <c r="U169" i="1" s="1"/>
  <c r="T170" i="1"/>
  <c r="T169" i="1" s="1"/>
  <c r="R170" i="1"/>
  <c r="R169" i="1" s="1"/>
  <c r="Q170" i="1"/>
  <c r="Q169" i="1" s="1"/>
  <c r="P170" i="1"/>
  <c r="P169" i="1" s="1"/>
  <c r="N170" i="1"/>
  <c r="N169" i="1" s="1"/>
  <c r="M170" i="1"/>
  <c r="M169" i="1" s="1"/>
  <c r="L170" i="1"/>
  <c r="L169" i="1" s="1"/>
  <c r="K170" i="1"/>
  <c r="K169" i="1" s="1"/>
  <c r="J170" i="1"/>
  <c r="J169" i="1" s="1"/>
  <c r="I170" i="1"/>
  <c r="I169" i="1" s="1"/>
  <c r="H170" i="1"/>
  <c r="H169" i="1" s="1"/>
  <c r="G170" i="1"/>
  <c r="F170" i="1"/>
  <c r="F169" i="1" s="1"/>
  <c r="E170" i="1"/>
  <c r="E169" i="1" s="1"/>
  <c r="C170" i="1"/>
  <c r="C169" i="1" s="1"/>
  <c r="AE168" i="1"/>
  <c r="Z168" i="1"/>
  <c r="Y168" i="1"/>
  <c r="X168" i="1"/>
  <c r="V168" i="1"/>
  <c r="U168" i="1"/>
  <c r="T168" i="1"/>
  <c r="O168" i="1"/>
  <c r="K168" i="1"/>
  <c r="I168" i="1"/>
  <c r="G168" i="1" s="1"/>
  <c r="AE167" i="1"/>
  <c r="AD167" i="1"/>
  <c r="AB167" i="1"/>
  <c r="O167" i="1"/>
  <c r="K167" i="1"/>
  <c r="I167" i="1"/>
  <c r="AE166" i="1"/>
  <c r="AD166" i="1"/>
  <c r="AB166" i="1"/>
  <c r="O166" i="1"/>
  <c r="K166" i="1"/>
  <c r="I166" i="1"/>
  <c r="AE165" i="1"/>
  <c r="AD165" i="1"/>
  <c r="AB165" i="1"/>
  <c r="O165" i="1"/>
  <c r="K165" i="1"/>
  <c r="I165" i="1"/>
  <c r="AC165" i="1" s="1"/>
  <c r="D165" i="1"/>
  <c r="D164" i="1" s="1"/>
  <c r="AE164" i="1"/>
  <c r="AD164" i="1"/>
  <c r="AC164" i="1"/>
  <c r="AB164" i="1"/>
  <c r="W164" i="1"/>
  <c r="S164" i="1"/>
  <c r="O164" i="1"/>
  <c r="K164" i="1"/>
  <c r="G164" i="1"/>
  <c r="AE163" i="1"/>
  <c r="AD163" i="1"/>
  <c r="AB163" i="1"/>
  <c r="W163" i="1"/>
  <c r="S163" i="1"/>
  <c r="O163" i="1"/>
  <c r="K163" i="1"/>
  <c r="I163" i="1"/>
  <c r="AE162" i="1"/>
  <c r="Z162" i="1"/>
  <c r="Y162" i="1"/>
  <c r="X162" i="1"/>
  <c r="V162" i="1"/>
  <c r="U162" i="1"/>
  <c r="T162" i="1"/>
  <c r="O162" i="1"/>
  <c r="M162" i="1"/>
  <c r="K162" i="1" s="1"/>
  <c r="G162" i="1"/>
  <c r="AE161" i="1"/>
  <c r="AD161" i="1"/>
  <c r="AB161" i="1"/>
  <c r="O161" i="1"/>
  <c r="M161" i="1"/>
  <c r="AC161" i="1" s="1"/>
  <c r="G161" i="1"/>
  <c r="AE160" i="1"/>
  <c r="AD160" i="1"/>
  <c r="AB160" i="1"/>
  <c r="O160" i="1"/>
  <c r="M160" i="1"/>
  <c r="K160" i="1" s="1"/>
  <c r="G160" i="1"/>
  <c r="AE159" i="1"/>
  <c r="AD159" i="1"/>
  <c r="AB159" i="1"/>
  <c r="O159" i="1"/>
  <c r="M159" i="1"/>
  <c r="G159" i="1"/>
  <c r="D159" i="1"/>
  <c r="D158" i="1" s="1"/>
  <c r="AE158" i="1"/>
  <c r="AD158" i="1"/>
  <c r="AC158" i="1"/>
  <c r="AB158" i="1"/>
  <c r="W158" i="1"/>
  <c r="S158" i="1"/>
  <c r="O158" i="1"/>
  <c r="K158" i="1"/>
  <c r="G158" i="1"/>
  <c r="AE157" i="1"/>
  <c r="Z157" i="1"/>
  <c r="Y157" i="1"/>
  <c r="X157" i="1"/>
  <c r="V157" i="1"/>
  <c r="U157" i="1"/>
  <c r="T157" i="1"/>
  <c r="O157" i="1"/>
  <c r="M157" i="1"/>
  <c r="K157" i="1" s="1"/>
  <c r="G157" i="1"/>
  <c r="AE156" i="1"/>
  <c r="AD156" i="1"/>
  <c r="AB156" i="1"/>
  <c r="O156" i="1"/>
  <c r="M156" i="1"/>
  <c r="AC156" i="1" s="1"/>
  <c r="G156" i="1"/>
  <c r="AE155" i="1"/>
  <c r="AD155" i="1"/>
  <c r="AB155" i="1"/>
  <c r="O155" i="1"/>
  <c r="M155" i="1"/>
  <c r="K155" i="1" s="1"/>
  <c r="G155" i="1"/>
  <c r="AE154" i="1"/>
  <c r="AD154" i="1"/>
  <c r="AB154" i="1"/>
  <c r="O154" i="1"/>
  <c r="M154" i="1"/>
  <c r="AC154" i="1" s="1"/>
  <c r="G154" i="1"/>
  <c r="AE153" i="1"/>
  <c r="AD153" i="1"/>
  <c r="AC153" i="1"/>
  <c r="AB153" i="1"/>
  <c r="W153" i="1"/>
  <c r="S153" i="1"/>
  <c r="O153" i="1"/>
  <c r="K153" i="1"/>
  <c r="G153" i="1"/>
  <c r="D153" i="1"/>
  <c r="AE152" i="1"/>
  <c r="AD152" i="1"/>
  <c r="AC152" i="1"/>
  <c r="AB152" i="1"/>
  <c r="W152" i="1"/>
  <c r="S152" i="1"/>
  <c r="O152" i="1"/>
  <c r="K152" i="1"/>
  <c r="G152" i="1"/>
  <c r="AE151" i="1"/>
  <c r="AD151" i="1"/>
  <c r="AD150" i="1" s="1"/>
  <c r="AC151" i="1"/>
  <c r="AC150" i="1" s="1"/>
  <c r="AB151" i="1"/>
  <c r="W151" i="1"/>
  <c r="S151" i="1"/>
  <c r="O151" i="1"/>
  <c r="K151" i="1"/>
  <c r="G151" i="1"/>
  <c r="AH150" i="1"/>
  <c r="AH149" i="1" s="1"/>
  <c r="AH148" i="1" s="1"/>
  <c r="AG150" i="1"/>
  <c r="AG149" i="1" s="1"/>
  <c r="AG148" i="1" s="1"/>
  <c r="AF150" i="1"/>
  <c r="Z150" i="1"/>
  <c r="Z149" i="1" s="1"/>
  <c r="Z148" i="1" s="1"/>
  <c r="Y150" i="1"/>
  <c r="Y149" i="1" s="1"/>
  <c r="Y148" i="1" s="1"/>
  <c r="X150" i="1"/>
  <c r="V150" i="1"/>
  <c r="V149" i="1" s="1"/>
  <c r="V148" i="1" s="1"/>
  <c r="U150" i="1"/>
  <c r="U149" i="1" s="1"/>
  <c r="U148" i="1" s="1"/>
  <c r="T150" i="1"/>
  <c r="R150" i="1"/>
  <c r="R149" i="1" s="1"/>
  <c r="R148" i="1" s="1"/>
  <c r="Q150" i="1"/>
  <c r="Q149" i="1" s="1"/>
  <c r="Q148" i="1" s="1"/>
  <c r="P150" i="1"/>
  <c r="N150" i="1"/>
  <c r="N149" i="1" s="1"/>
  <c r="N148" i="1" s="1"/>
  <c r="M150" i="1"/>
  <c r="M149" i="1" s="1"/>
  <c r="M148" i="1" s="1"/>
  <c r="L150" i="1"/>
  <c r="L149" i="1" s="1"/>
  <c r="L148" i="1" s="1"/>
  <c r="J150" i="1"/>
  <c r="J149" i="1" s="1"/>
  <c r="J148" i="1" s="1"/>
  <c r="I150" i="1"/>
  <c r="H150" i="1"/>
  <c r="H149" i="1" s="1"/>
  <c r="H148" i="1" s="1"/>
  <c r="F150" i="1"/>
  <c r="F149" i="1" s="1"/>
  <c r="F148" i="1" s="1"/>
  <c r="E150" i="1"/>
  <c r="E149" i="1" s="1"/>
  <c r="E148" i="1" s="1"/>
  <c r="D150" i="1"/>
  <c r="C150" i="1"/>
  <c r="C149" i="1" s="1"/>
  <c r="C148" i="1" s="1"/>
  <c r="AE145" i="1"/>
  <c r="Z145" i="1"/>
  <c r="Y145" i="1"/>
  <c r="X145" i="1"/>
  <c r="V145" i="1"/>
  <c r="U145" i="1"/>
  <c r="T145" i="1"/>
  <c r="O145" i="1"/>
  <c r="K145" i="1"/>
  <c r="I145" i="1"/>
  <c r="G145" i="1" s="1"/>
  <c r="AE144" i="1"/>
  <c r="AD144" i="1"/>
  <c r="AB144" i="1"/>
  <c r="O144" i="1"/>
  <c r="K144" i="1"/>
  <c r="I144" i="1"/>
  <c r="AC144" i="1" s="1"/>
  <c r="AE143" i="1"/>
  <c r="AD143" i="1"/>
  <c r="AB143" i="1"/>
  <c r="O143" i="1"/>
  <c r="K143" i="1"/>
  <c r="I143" i="1"/>
  <c r="AE142" i="1"/>
  <c r="AD142" i="1"/>
  <c r="AB142" i="1"/>
  <c r="O142" i="1"/>
  <c r="K142" i="1"/>
  <c r="I142" i="1"/>
  <c r="AC142" i="1" s="1"/>
  <c r="D142" i="1"/>
  <c r="D141" i="1" s="1"/>
  <c r="AE141" i="1"/>
  <c r="AD141" i="1"/>
  <c r="AC141" i="1"/>
  <c r="AB141" i="1"/>
  <c r="W141" i="1"/>
  <c r="S141" i="1"/>
  <c r="O141" i="1"/>
  <c r="K141" i="1"/>
  <c r="G141" i="1"/>
  <c r="AE140" i="1"/>
  <c r="Z140" i="1"/>
  <c r="X140" i="1"/>
  <c r="V140" i="1"/>
  <c r="U140" i="1"/>
  <c r="T140" i="1"/>
  <c r="O140" i="1"/>
  <c r="K140" i="1"/>
  <c r="I140" i="1"/>
  <c r="G140" i="1" s="1"/>
  <c r="D140" i="1"/>
  <c r="AE139" i="1"/>
  <c r="AD139" i="1"/>
  <c r="AB139" i="1"/>
  <c r="O139" i="1"/>
  <c r="K139" i="1"/>
  <c r="I139" i="1"/>
  <c r="AE138" i="1"/>
  <c r="AD138" i="1"/>
  <c r="AB138" i="1"/>
  <c r="O138" i="1"/>
  <c r="K138" i="1"/>
  <c r="I138" i="1"/>
  <c r="AC138" i="1" s="1"/>
  <c r="AE137" i="1"/>
  <c r="AD137" i="1"/>
  <c r="AB137" i="1"/>
  <c r="O137" i="1"/>
  <c r="K137" i="1"/>
  <c r="I137" i="1"/>
  <c r="D137" i="1"/>
  <c r="AE136" i="1"/>
  <c r="AD136" i="1"/>
  <c r="AC136" i="1"/>
  <c r="AB136" i="1"/>
  <c r="W136" i="1"/>
  <c r="S136" i="1"/>
  <c r="O136" i="1"/>
  <c r="K136" i="1"/>
  <c r="G136" i="1"/>
  <c r="AE135" i="1"/>
  <c r="Z135" i="1"/>
  <c r="Y135" i="1"/>
  <c r="X135" i="1"/>
  <c r="V135" i="1"/>
  <c r="U135" i="1"/>
  <c r="T135" i="1"/>
  <c r="O135" i="1"/>
  <c r="K135" i="1"/>
  <c r="I135" i="1"/>
  <c r="G135" i="1" s="1"/>
  <c r="D135" i="1"/>
  <c r="AE134" i="1"/>
  <c r="AD134" i="1"/>
  <c r="AB134" i="1"/>
  <c r="O134" i="1"/>
  <c r="K134" i="1"/>
  <c r="I134" i="1"/>
  <c r="AC134" i="1" s="1"/>
  <c r="AE133" i="1"/>
  <c r="AD133" i="1"/>
  <c r="AB133" i="1"/>
  <c r="O133" i="1"/>
  <c r="K133" i="1"/>
  <c r="I133" i="1"/>
  <c r="AE132" i="1"/>
  <c r="AD132" i="1"/>
  <c r="AB132" i="1"/>
  <c r="O132" i="1"/>
  <c r="K132" i="1"/>
  <c r="I132" i="1"/>
  <c r="AC132" i="1" s="1"/>
  <c r="D132" i="1"/>
  <c r="AE131" i="1"/>
  <c r="AD131" i="1"/>
  <c r="AC131" i="1"/>
  <c r="AB131" i="1"/>
  <c r="W131" i="1"/>
  <c r="S131" i="1"/>
  <c r="O131" i="1"/>
  <c r="K131" i="1"/>
  <c r="G131" i="1"/>
  <c r="AE130" i="1"/>
  <c r="Z130" i="1"/>
  <c r="X130" i="1"/>
  <c r="V130" i="1"/>
  <c r="U130" i="1"/>
  <c r="T130" i="1"/>
  <c r="O130" i="1"/>
  <c r="K130" i="1"/>
  <c r="I130" i="1"/>
  <c r="G130" i="1" s="1"/>
  <c r="D130" i="1"/>
  <c r="AE129" i="1"/>
  <c r="AD129" i="1"/>
  <c r="AB129" i="1"/>
  <c r="O129" i="1"/>
  <c r="K129" i="1"/>
  <c r="I129" i="1"/>
  <c r="AE128" i="1"/>
  <c r="AD128" i="1"/>
  <c r="AB128" i="1"/>
  <c r="O128" i="1"/>
  <c r="K128" i="1"/>
  <c r="I128" i="1"/>
  <c r="AC128" i="1" s="1"/>
  <c r="AE127" i="1"/>
  <c r="AD127" i="1"/>
  <c r="AB127" i="1"/>
  <c r="O127" i="1"/>
  <c r="K127" i="1"/>
  <c r="I127" i="1"/>
  <c r="D127" i="1"/>
  <c r="AE126" i="1"/>
  <c r="AD126" i="1"/>
  <c r="AC126" i="1"/>
  <c r="AB126" i="1"/>
  <c r="W126" i="1"/>
  <c r="S126" i="1"/>
  <c r="O126" i="1"/>
  <c r="K126" i="1"/>
  <c r="G126" i="1"/>
  <c r="AE125" i="1"/>
  <c r="Z125" i="1"/>
  <c r="Y125" i="1"/>
  <c r="X125" i="1"/>
  <c r="V125" i="1"/>
  <c r="U125" i="1"/>
  <c r="T125" i="1"/>
  <c r="O125" i="1"/>
  <c r="K125" i="1"/>
  <c r="I125" i="1"/>
  <c r="G125" i="1" s="1"/>
  <c r="AE124" i="1"/>
  <c r="AD124" i="1"/>
  <c r="AB124" i="1"/>
  <c r="O124" i="1"/>
  <c r="K124" i="1"/>
  <c r="I124" i="1"/>
  <c r="AE123" i="1"/>
  <c r="AD123" i="1"/>
  <c r="AB123" i="1"/>
  <c r="O123" i="1"/>
  <c r="K123" i="1"/>
  <c r="I123" i="1"/>
  <c r="AC123" i="1" s="1"/>
  <c r="AE122" i="1"/>
  <c r="AD122" i="1"/>
  <c r="AB122" i="1"/>
  <c r="O122" i="1"/>
  <c r="K122" i="1"/>
  <c r="I122" i="1"/>
  <c r="D122" i="1"/>
  <c r="D121" i="1" s="1"/>
  <c r="AE121" i="1"/>
  <c r="AD121" i="1"/>
  <c r="AC121" i="1"/>
  <c r="AB121" i="1"/>
  <c r="W121" i="1"/>
  <c r="S121" i="1"/>
  <c r="O121" i="1"/>
  <c r="K121" i="1"/>
  <c r="G121" i="1"/>
  <c r="AE120" i="1"/>
  <c r="Z120" i="1"/>
  <c r="Y120" i="1"/>
  <c r="X120" i="1"/>
  <c r="V120" i="1"/>
  <c r="U120" i="1"/>
  <c r="T120" i="1"/>
  <c r="O120" i="1"/>
  <c r="K120" i="1"/>
  <c r="I120" i="1"/>
  <c r="G120" i="1" s="1"/>
  <c r="AE119" i="1"/>
  <c r="AD119" i="1"/>
  <c r="AB119" i="1"/>
  <c r="O119" i="1"/>
  <c r="K119" i="1"/>
  <c r="I119" i="1"/>
  <c r="AE118" i="1"/>
  <c r="AD118" i="1"/>
  <c r="AB118" i="1"/>
  <c r="O118" i="1"/>
  <c r="K118" i="1"/>
  <c r="I118" i="1"/>
  <c r="AC118" i="1" s="1"/>
  <c r="AE117" i="1"/>
  <c r="AD117" i="1"/>
  <c r="AB117" i="1"/>
  <c r="O117" i="1"/>
  <c r="K117" i="1"/>
  <c r="I117" i="1"/>
  <c r="D117" i="1"/>
  <c r="D116" i="1" s="1"/>
  <c r="AH116" i="1"/>
  <c r="AD116" i="1" s="1"/>
  <c r="AG116" i="1"/>
  <c r="AC116" i="1" s="1"/>
  <c r="AF116" i="1"/>
  <c r="AB116" i="1" s="1"/>
  <c r="W116" i="1"/>
  <c r="S116" i="1"/>
  <c r="O116" i="1"/>
  <c r="K116" i="1"/>
  <c r="G116" i="1"/>
  <c r="AE115" i="1"/>
  <c r="Z115" i="1"/>
  <c r="Y115" i="1"/>
  <c r="X115" i="1"/>
  <c r="V115" i="1"/>
  <c r="U115" i="1"/>
  <c r="T115" i="1"/>
  <c r="O115" i="1"/>
  <c r="K115" i="1"/>
  <c r="I115" i="1"/>
  <c r="G115" i="1" s="1"/>
  <c r="AE114" i="1"/>
  <c r="AD114" i="1"/>
  <c r="AB114" i="1"/>
  <c r="O114" i="1"/>
  <c r="K114" i="1"/>
  <c r="I114" i="1"/>
  <c r="AC114" i="1" s="1"/>
  <c r="AE113" i="1"/>
  <c r="AD113" i="1"/>
  <c r="AB113" i="1"/>
  <c r="O113" i="1"/>
  <c r="K113" i="1"/>
  <c r="I113" i="1"/>
  <c r="AE112" i="1"/>
  <c r="AD112" i="1"/>
  <c r="AB112" i="1"/>
  <c r="O112" i="1"/>
  <c r="K112" i="1"/>
  <c r="I112" i="1"/>
  <c r="AC112" i="1" s="1"/>
  <c r="D112" i="1"/>
  <c r="D111" i="1" s="1"/>
  <c r="AE111" i="1"/>
  <c r="AD111" i="1"/>
  <c r="AC111" i="1"/>
  <c r="AB111" i="1"/>
  <c r="W111" i="1"/>
  <c r="S111" i="1"/>
  <c r="O111" i="1"/>
  <c r="K111" i="1"/>
  <c r="G111" i="1"/>
  <c r="AE110" i="1"/>
  <c r="Z110" i="1"/>
  <c r="Y110" i="1"/>
  <c r="X110" i="1"/>
  <c r="V110" i="1"/>
  <c r="U110" i="1"/>
  <c r="T110" i="1"/>
  <c r="O110" i="1"/>
  <c r="K110" i="1"/>
  <c r="I110" i="1"/>
  <c r="G110" i="1" s="1"/>
  <c r="AE109" i="1"/>
  <c r="AD109" i="1"/>
  <c r="AB109" i="1"/>
  <c r="O109" i="1"/>
  <c r="K109" i="1"/>
  <c r="I109" i="1"/>
  <c r="AC109" i="1" s="1"/>
  <c r="AE108" i="1"/>
  <c r="AD108" i="1"/>
  <c r="AB108" i="1"/>
  <c r="O108" i="1"/>
  <c r="K108" i="1"/>
  <c r="I108" i="1"/>
  <c r="AC108" i="1" s="1"/>
  <c r="AE107" i="1"/>
  <c r="AD107" i="1"/>
  <c r="AB107" i="1"/>
  <c r="O107" i="1"/>
  <c r="K107" i="1"/>
  <c r="I107" i="1"/>
  <c r="AC107" i="1" s="1"/>
  <c r="D107" i="1"/>
  <c r="D106" i="1" s="1"/>
  <c r="AE106" i="1"/>
  <c r="AD106" i="1"/>
  <c r="AC106" i="1"/>
  <c r="AB106" i="1"/>
  <c r="W106" i="1"/>
  <c r="S106" i="1"/>
  <c r="O106" i="1"/>
  <c r="K106" i="1"/>
  <c r="G106" i="1"/>
  <c r="AE105" i="1"/>
  <c r="Z105" i="1"/>
  <c r="Y105" i="1"/>
  <c r="X105" i="1"/>
  <c r="V105" i="1"/>
  <c r="U105" i="1"/>
  <c r="T105" i="1"/>
  <c r="O105" i="1"/>
  <c r="K105" i="1"/>
  <c r="I105" i="1"/>
  <c r="G105" i="1" s="1"/>
  <c r="AE104" i="1"/>
  <c r="AD104" i="1"/>
  <c r="AB104" i="1"/>
  <c r="O104" i="1"/>
  <c r="K104" i="1"/>
  <c r="I104" i="1"/>
  <c r="AC104" i="1" s="1"/>
  <c r="AE103" i="1"/>
  <c r="AD103" i="1"/>
  <c r="AB103" i="1"/>
  <c r="O103" i="1"/>
  <c r="K103" i="1"/>
  <c r="I103" i="1"/>
  <c r="AC103" i="1" s="1"/>
  <c r="AE102" i="1"/>
  <c r="AD102" i="1"/>
  <c r="AB102" i="1"/>
  <c r="O102" i="1"/>
  <c r="K102" i="1"/>
  <c r="I102" i="1"/>
  <c r="AC102" i="1" s="1"/>
  <c r="D102" i="1"/>
  <c r="D101" i="1" s="1"/>
  <c r="AE101" i="1"/>
  <c r="AD101" i="1"/>
  <c r="AC101" i="1"/>
  <c r="AB101" i="1"/>
  <c r="W101" i="1"/>
  <c r="S101" i="1"/>
  <c r="O101" i="1"/>
  <c r="K101" i="1"/>
  <c r="G101" i="1"/>
  <c r="AE100" i="1"/>
  <c r="Z100" i="1"/>
  <c r="Y100" i="1"/>
  <c r="X100" i="1"/>
  <c r="V100" i="1"/>
  <c r="U100" i="1"/>
  <c r="T100" i="1"/>
  <c r="O100" i="1"/>
  <c r="K100" i="1"/>
  <c r="I100" i="1"/>
  <c r="G100" i="1" s="1"/>
  <c r="AE99" i="1"/>
  <c r="AD99" i="1"/>
  <c r="AB99" i="1"/>
  <c r="O99" i="1"/>
  <c r="K99" i="1"/>
  <c r="I99" i="1"/>
  <c r="AC99" i="1" s="1"/>
  <c r="AE98" i="1"/>
  <c r="AD98" i="1"/>
  <c r="AB98" i="1"/>
  <c r="O98" i="1"/>
  <c r="K98" i="1"/>
  <c r="I98" i="1"/>
  <c r="AC98" i="1" s="1"/>
  <c r="AE97" i="1"/>
  <c r="AD97" i="1"/>
  <c r="AB97" i="1"/>
  <c r="O97" i="1"/>
  <c r="K97" i="1"/>
  <c r="I97" i="1"/>
  <c r="AC97" i="1" s="1"/>
  <c r="D97" i="1"/>
  <c r="D96" i="1" s="1"/>
  <c r="AE96" i="1"/>
  <c r="AD96" i="1"/>
  <c r="AC96" i="1"/>
  <c r="AB96" i="1"/>
  <c r="W96" i="1"/>
  <c r="S96" i="1"/>
  <c r="O96" i="1"/>
  <c r="K96" i="1"/>
  <c r="G96" i="1"/>
  <c r="AE95" i="1"/>
  <c r="Z95" i="1"/>
  <c r="Y95" i="1"/>
  <c r="X95" i="1"/>
  <c r="V95" i="1"/>
  <c r="U95" i="1"/>
  <c r="T95" i="1"/>
  <c r="O95" i="1"/>
  <c r="K95" i="1"/>
  <c r="I95" i="1"/>
  <c r="G95" i="1" s="1"/>
  <c r="AE94" i="1"/>
  <c r="AD94" i="1"/>
  <c r="AB94" i="1"/>
  <c r="O94" i="1"/>
  <c r="K94" i="1"/>
  <c r="I94" i="1"/>
  <c r="AC94" i="1" s="1"/>
  <c r="AE93" i="1"/>
  <c r="AD93" i="1"/>
  <c r="AB93" i="1"/>
  <c r="O93" i="1"/>
  <c r="K93" i="1"/>
  <c r="I93" i="1"/>
  <c r="AC93" i="1" s="1"/>
  <c r="AE92" i="1"/>
  <c r="AD92" i="1"/>
  <c r="AB92" i="1"/>
  <c r="O92" i="1"/>
  <c r="K92" i="1"/>
  <c r="I92" i="1"/>
  <c r="AC92" i="1" s="1"/>
  <c r="D92" i="1"/>
  <c r="D91" i="1" s="1"/>
  <c r="AE91" i="1"/>
  <c r="AD91" i="1"/>
  <c r="AC91" i="1"/>
  <c r="AB91" i="1"/>
  <c r="W91" i="1"/>
  <c r="S91" i="1"/>
  <c r="O91" i="1"/>
  <c r="K91" i="1"/>
  <c r="G91" i="1"/>
  <c r="AE90" i="1"/>
  <c r="Z90" i="1"/>
  <c r="Y90" i="1"/>
  <c r="X90" i="1"/>
  <c r="V90" i="1"/>
  <c r="U90" i="1"/>
  <c r="T90" i="1"/>
  <c r="O90" i="1"/>
  <c r="K90" i="1"/>
  <c r="I90" i="1"/>
  <c r="G90" i="1" s="1"/>
  <c r="AE89" i="1"/>
  <c r="AD89" i="1"/>
  <c r="AB89" i="1"/>
  <c r="O89" i="1"/>
  <c r="K89" i="1"/>
  <c r="I89" i="1"/>
  <c r="AC89" i="1" s="1"/>
  <c r="AE88" i="1"/>
  <c r="AD88" i="1"/>
  <c r="AB88" i="1"/>
  <c r="O88" i="1"/>
  <c r="K88" i="1"/>
  <c r="I88" i="1"/>
  <c r="AC88" i="1" s="1"/>
  <c r="AE87" i="1"/>
  <c r="AD87" i="1"/>
  <c r="AB87" i="1"/>
  <c r="O87" i="1"/>
  <c r="K87" i="1"/>
  <c r="I87" i="1"/>
  <c r="AC87" i="1" s="1"/>
  <c r="D87" i="1"/>
  <c r="D86" i="1" s="1"/>
  <c r="AE86" i="1"/>
  <c r="AD86" i="1"/>
  <c r="AC86" i="1"/>
  <c r="AB86" i="1"/>
  <c r="W86" i="1"/>
  <c r="S86" i="1"/>
  <c r="O86" i="1"/>
  <c r="K86" i="1"/>
  <c r="G86" i="1"/>
  <c r="AE85" i="1"/>
  <c r="Z85" i="1"/>
  <c r="Y85" i="1"/>
  <c r="X85" i="1"/>
  <c r="V85" i="1"/>
  <c r="U85" i="1"/>
  <c r="T85" i="1"/>
  <c r="O85" i="1"/>
  <c r="K85" i="1"/>
  <c r="I85" i="1"/>
  <c r="G85" i="1" s="1"/>
  <c r="AE84" i="1"/>
  <c r="AD84" i="1"/>
  <c r="AB84" i="1"/>
  <c r="O84" i="1"/>
  <c r="K84" i="1"/>
  <c r="I84" i="1"/>
  <c r="AC84" i="1" s="1"/>
  <c r="AE83" i="1"/>
  <c r="AD83" i="1"/>
  <c r="AB83" i="1"/>
  <c r="O83" i="1"/>
  <c r="K83" i="1"/>
  <c r="I83" i="1"/>
  <c r="AC83" i="1" s="1"/>
  <c r="AE82" i="1"/>
  <c r="AD82" i="1"/>
  <c r="AB82" i="1"/>
  <c r="O82" i="1"/>
  <c r="K82" i="1"/>
  <c r="I82" i="1"/>
  <c r="AC82" i="1" s="1"/>
  <c r="D82" i="1"/>
  <c r="D81" i="1" s="1"/>
  <c r="AE81" i="1"/>
  <c r="AD81" i="1"/>
  <c r="AC81" i="1"/>
  <c r="AB81" i="1"/>
  <c r="W81" i="1"/>
  <c r="S81" i="1"/>
  <c r="O81" i="1"/>
  <c r="K81" i="1"/>
  <c r="G81" i="1"/>
  <c r="AE80" i="1"/>
  <c r="Z80" i="1"/>
  <c r="Y80" i="1"/>
  <c r="X80" i="1"/>
  <c r="V80" i="1"/>
  <c r="U80" i="1"/>
  <c r="T80" i="1"/>
  <c r="O80" i="1"/>
  <c r="K80" i="1"/>
  <c r="I80" i="1"/>
  <c r="G80" i="1" s="1"/>
  <c r="AE79" i="1"/>
  <c r="AD79" i="1"/>
  <c r="AB79" i="1"/>
  <c r="O79" i="1"/>
  <c r="K79" i="1"/>
  <c r="I79" i="1"/>
  <c r="AC79" i="1" s="1"/>
  <c r="AE78" i="1"/>
  <c r="AD78" i="1"/>
  <c r="AB78" i="1"/>
  <c r="O78" i="1"/>
  <c r="K78" i="1"/>
  <c r="I78" i="1"/>
  <c r="AC78" i="1" s="1"/>
  <c r="AE77" i="1"/>
  <c r="AD77" i="1"/>
  <c r="AB77" i="1"/>
  <c r="O77" i="1"/>
  <c r="K77" i="1"/>
  <c r="I77" i="1"/>
  <c r="AC77" i="1" s="1"/>
  <c r="D77" i="1"/>
  <c r="D76" i="1" s="1"/>
  <c r="AE76" i="1"/>
  <c r="AD76" i="1"/>
  <c r="AC76" i="1"/>
  <c r="AB76" i="1"/>
  <c r="W76" i="1"/>
  <c r="S76" i="1"/>
  <c r="O76" i="1"/>
  <c r="K76" i="1"/>
  <c r="G76" i="1"/>
  <c r="AE75" i="1"/>
  <c r="Z75" i="1"/>
  <c r="Y75" i="1"/>
  <c r="X75" i="1"/>
  <c r="V75" i="1"/>
  <c r="U75" i="1"/>
  <c r="T75" i="1"/>
  <c r="O75" i="1"/>
  <c r="K75" i="1"/>
  <c r="G75" i="1"/>
  <c r="AE74" i="1"/>
  <c r="AD74" i="1"/>
  <c r="AC74" i="1"/>
  <c r="AB74" i="1"/>
  <c r="O74" i="1"/>
  <c r="K74" i="1"/>
  <c r="G74" i="1"/>
  <c r="AE73" i="1"/>
  <c r="AD73" i="1"/>
  <c r="AC73" i="1"/>
  <c r="AB73" i="1"/>
  <c r="O73" i="1"/>
  <c r="K73" i="1"/>
  <c r="G73" i="1"/>
  <c r="AE72" i="1"/>
  <c r="AD72" i="1"/>
  <c r="AC72" i="1"/>
  <c r="AB72" i="1"/>
  <c r="O72" i="1"/>
  <c r="K72" i="1"/>
  <c r="G72" i="1"/>
  <c r="AM72" i="1" s="1"/>
  <c r="D72" i="1"/>
  <c r="D71" i="1" s="1"/>
  <c r="AE71" i="1"/>
  <c r="AD71" i="1"/>
  <c r="AC71" i="1"/>
  <c r="AB71" i="1"/>
  <c r="W71" i="1"/>
  <c r="S71" i="1"/>
  <c r="O71" i="1"/>
  <c r="K71" i="1"/>
  <c r="G71" i="1"/>
  <c r="AE70" i="1"/>
  <c r="Z70" i="1"/>
  <c r="Y70" i="1"/>
  <c r="X70" i="1"/>
  <c r="V70" i="1"/>
  <c r="U70" i="1"/>
  <c r="T70" i="1"/>
  <c r="O70" i="1"/>
  <c r="K70" i="1"/>
  <c r="G70" i="1"/>
  <c r="AE69" i="1"/>
  <c r="AD69" i="1"/>
  <c r="AC69" i="1"/>
  <c r="AB69" i="1"/>
  <c r="O69" i="1"/>
  <c r="K69" i="1"/>
  <c r="G69" i="1"/>
  <c r="AE68" i="1"/>
  <c r="AD68" i="1"/>
  <c r="AC68" i="1"/>
  <c r="AB68" i="1"/>
  <c r="O68" i="1"/>
  <c r="K68" i="1"/>
  <c r="G68" i="1"/>
  <c r="AE67" i="1"/>
  <c r="AD67" i="1"/>
  <c r="AC67" i="1"/>
  <c r="AB67" i="1"/>
  <c r="O67" i="1"/>
  <c r="K67" i="1"/>
  <c r="G67" i="1"/>
  <c r="D67" i="1"/>
  <c r="D66" i="1" s="1"/>
  <c r="AE66" i="1"/>
  <c r="AD66" i="1"/>
  <c r="AC66" i="1"/>
  <c r="AB66" i="1"/>
  <c r="W66" i="1"/>
  <c r="S66" i="1"/>
  <c r="O66" i="1"/>
  <c r="K66" i="1"/>
  <c r="G66" i="1"/>
  <c r="AE65" i="1"/>
  <c r="Z65" i="1"/>
  <c r="Y65" i="1"/>
  <c r="X65" i="1"/>
  <c r="V65" i="1"/>
  <c r="U65" i="1"/>
  <c r="T65" i="1"/>
  <c r="O65" i="1"/>
  <c r="K65" i="1"/>
  <c r="G65" i="1"/>
  <c r="AE64" i="1"/>
  <c r="AD64" i="1"/>
  <c r="AC64" i="1"/>
  <c r="AB64" i="1"/>
  <c r="O64" i="1"/>
  <c r="K64" i="1"/>
  <c r="G64" i="1"/>
  <c r="AM64" i="1" s="1"/>
  <c r="AE63" i="1"/>
  <c r="AD63" i="1"/>
  <c r="AC63" i="1"/>
  <c r="AB63" i="1"/>
  <c r="O63" i="1"/>
  <c r="K63" i="1"/>
  <c r="G63" i="1"/>
  <c r="AE62" i="1"/>
  <c r="AD62" i="1"/>
  <c r="AC62" i="1"/>
  <c r="AB62" i="1"/>
  <c r="O62" i="1"/>
  <c r="K62" i="1"/>
  <c r="G62" i="1"/>
  <c r="D62" i="1"/>
  <c r="D61" i="1" s="1"/>
  <c r="AE61" i="1"/>
  <c r="AD61" i="1"/>
  <c r="AC61" i="1"/>
  <c r="AB61" i="1"/>
  <c r="W61" i="1"/>
  <c r="S61" i="1"/>
  <c r="O61" i="1"/>
  <c r="K61" i="1"/>
  <c r="G61" i="1"/>
  <c r="AE60" i="1"/>
  <c r="Z60" i="1"/>
  <c r="Y60" i="1"/>
  <c r="X60" i="1"/>
  <c r="V60" i="1"/>
  <c r="U60" i="1"/>
  <c r="T60" i="1"/>
  <c r="O60" i="1"/>
  <c r="K60" i="1"/>
  <c r="G60" i="1"/>
  <c r="AE59" i="1"/>
  <c r="AD59" i="1"/>
  <c r="AC59" i="1"/>
  <c r="AB59" i="1"/>
  <c r="O59" i="1"/>
  <c r="K59" i="1"/>
  <c r="G59" i="1"/>
  <c r="AE58" i="1"/>
  <c r="AD58" i="1"/>
  <c r="AC58" i="1"/>
  <c r="AB58" i="1"/>
  <c r="O58" i="1"/>
  <c r="K58" i="1"/>
  <c r="G58" i="1"/>
  <c r="AM58" i="1" s="1"/>
  <c r="AE57" i="1"/>
  <c r="AD57" i="1"/>
  <c r="AC57" i="1"/>
  <c r="AB57" i="1"/>
  <c r="O57" i="1"/>
  <c r="K57" i="1"/>
  <c r="G57" i="1"/>
  <c r="D57" i="1"/>
  <c r="D56" i="1" s="1"/>
  <c r="AE56" i="1"/>
  <c r="AD56" i="1"/>
  <c r="AC56" i="1"/>
  <c r="AB56" i="1"/>
  <c r="W56" i="1"/>
  <c r="S56" i="1"/>
  <c r="O56" i="1"/>
  <c r="K56" i="1"/>
  <c r="G56" i="1"/>
  <c r="AE55" i="1"/>
  <c r="Z55" i="1"/>
  <c r="Y55" i="1"/>
  <c r="X55" i="1"/>
  <c r="V55" i="1"/>
  <c r="U55" i="1"/>
  <c r="T55" i="1"/>
  <c r="O55" i="1"/>
  <c r="K55" i="1"/>
  <c r="G55" i="1"/>
  <c r="AE54" i="1"/>
  <c r="AD54" i="1"/>
  <c r="AC54" i="1"/>
  <c r="AB54" i="1"/>
  <c r="O54" i="1"/>
  <c r="K54" i="1"/>
  <c r="G54" i="1"/>
  <c r="AE53" i="1"/>
  <c r="AD53" i="1"/>
  <c r="AC53" i="1"/>
  <c r="AB53" i="1"/>
  <c r="O53" i="1"/>
  <c r="K53" i="1"/>
  <c r="G53" i="1"/>
  <c r="AE52" i="1"/>
  <c r="AD52" i="1"/>
  <c r="AC52" i="1"/>
  <c r="AB52" i="1"/>
  <c r="O52" i="1"/>
  <c r="K52" i="1"/>
  <c r="G52" i="1"/>
  <c r="AM52" i="1" s="1"/>
  <c r="D52" i="1"/>
  <c r="D51" i="1" s="1"/>
  <c r="AE51" i="1"/>
  <c r="AD51" i="1"/>
  <c r="AC51" i="1"/>
  <c r="AB51" i="1"/>
  <c r="W51" i="1"/>
  <c r="S51" i="1"/>
  <c r="O51" i="1"/>
  <c r="K51" i="1"/>
  <c r="G51" i="1"/>
  <c r="AE50" i="1"/>
  <c r="Z50" i="1"/>
  <c r="Y50" i="1"/>
  <c r="X50" i="1"/>
  <c r="V50" i="1"/>
  <c r="U50" i="1"/>
  <c r="T50" i="1"/>
  <c r="O50" i="1"/>
  <c r="K50" i="1"/>
  <c r="G50" i="1"/>
  <c r="AE49" i="1"/>
  <c r="AD49" i="1"/>
  <c r="AC49" i="1"/>
  <c r="AB49" i="1"/>
  <c r="O49" i="1"/>
  <c r="K49" i="1"/>
  <c r="G49" i="1"/>
  <c r="AE48" i="1"/>
  <c r="AD48" i="1"/>
  <c r="AC48" i="1"/>
  <c r="AB48" i="1"/>
  <c r="O48" i="1"/>
  <c r="K48" i="1"/>
  <c r="G48" i="1"/>
  <c r="AE47" i="1"/>
  <c r="AD47" i="1"/>
  <c r="AC47" i="1"/>
  <c r="AB47" i="1"/>
  <c r="O47" i="1"/>
  <c r="K47" i="1"/>
  <c r="G47" i="1"/>
  <c r="D47" i="1"/>
  <c r="D46" i="1" s="1"/>
  <c r="AE46" i="1"/>
  <c r="AD46" i="1"/>
  <c r="AC46" i="1"/>
  <c r="AB46" i="1"/>
  <c r="W46" i="1"/>
  <c r="S46" i="1"/>
  <c r="O46" i="1"/>
  <c r="K46" i="1"/>
  <c r="G46" i="1"/>
  <c r="AE45" i="1"/>
  <c r="Z45" i="1"/>
  <c r="Y45" i="1"/>
  <c r="X45" i="1"/>
  <c r="V45" i="1"/>
  <c r="U45" i="1"/>
  <c r="T45" i="1"/>
  <c r="O45" i="1"/>
  <c r="K45" i="1"/>
  <c r="G45" i="1"/>
  <c r="AE44" i="1"/>
  <c r="AD44" i="1"/>
  <c r="AC44" i="1"/>
  <c r="AB44" i="1"/>
  <c r="O44" i="1"/>
  <c r="K44" i="1"/>
  <c r="G44" i="1"/>
  <c r="AM44" i="1" s="1"/>
  <c r="AE43" i="1"/>
  <c r="AD43" i="1"/>
  <c r="AC43" i="1"/>
  <c r="AB43" i="1"/>
  <c r="O43" i="1"/>
  <c r="K43" i="1"/>
  <c r="G43" i="1"/>
  <c r="AE42" i="1"/>
  <c r="AD42" i="1"/>
  <c r="AC42" i="1"/>
  <c r="AB42" i="1"/>
  <c r="O42" i="1"/>
  <c r="K42" i="1"/>
  <c r="G42" i="1"/>
  <c r="D42" i="1"/>
  <c r="D41" i="1" s="1"/>
  <c r="AE41" i="1"/>
  <c r="AD41" i="1"/>
  <c r="AC41" i="1"/>
  <c r="AB41" i="1"/>
  <c r="W41" i="1"/>
  <c r="S41" i="1"/>
  <c r="O41" i="1"/>
  <c r="K41" i="1"/>
  <c r="G41" i="1"/>
  <c r="AE40" i="1"/>
  <c r="Z40" i="1"/>
  <c r="Y40" i="1"/>
  <c r="X40" i="1"/>
  <c r="V40" i="1"/>
  <c r="U40" i="1"/>
  <c r="T40" i="1"/>
  <c r="O40" i="1"/>
  <c r="K40" i="1"/>
  <c r="G40" i="1"/>
  <c r="AE39" i="1"/>
  <c r="AD39" i="1"/>
  <c r="AC39" i="1"/>
  <c r="AB39" i="1"/>
  <c r="O39" i="1"/>
  <c r="K39" i="1"/>
  <c r="G39" i="1"/>
  <c r="AE38" i="1"/>
  <c r="AD38" i="1"/>
  <c r="AC38" i="1"/>
  <c r="AB38" i="1"/>
  <c r="O38" i="1"/>
  <c r="K38" i="1"/>
  <c r="G38" i="1"/>
  <c r="AM38" i="1" s="1"/>
  <c r="AE37" i="1"/>
  <c r="AD37" i="1"/>
  <c r="AC37" i="1"/>
  <c r="AB37" i="1"/>
  <c r="O37" i="1"/>
  <c r="K37" i="1"/>
  <c r="G37" i="1"/>
  <c r="D37" i="1"/>
  <c r="D36" i="1" s="1"/>
  <c r="AE36" i="1"/>
  <c r="AD36" i="1"/>
  <c r="AC36" i="1"/>
  <c r="AB36" i="1"/>
  <c r="W36" i="1"/>
  <c r="S36" i="1"/>
  <c r="O36" i="1"/>
  <c r="K36" i="1"/>
  <c r="G36" i="1"/>
  <c r="AE35" i="1"/>
  <c r="Z35" i="1"/>
  <c r="Y35" i="1"/>
  <c r="X35" i="1"/>
  <c r="V35" i="1"/>
  <c r="U35" i="1"/>
  <c r="T35" i="1"/>
  <c r="O35" i="1"/>
  <c r="K35" i="1"/>
  <c r="G35" i="1"/>
  <c r="AE34" i="1"/>
  <c r="AD34" i="1"/>
  <c r="AC34" i="1"/>
  <c r="AB34" i="1"/>
  <c r="O34" i="1"/>
  <c r="K34" i="1"/>
  <c r="G34" i="1"/>
  <c r="AE33" i="1"/>
  <c r="AD33" i="1"/>
  <c r="AC33" i="1"/>
  <c r="AB33" i="1"/>
  <c r="O33" i="1"/>
  <c r="K33" i="1"/>
  <c r="G33" i="1"/>
  <c r="AE32" i="1"/>
  <c r="AD32" i="1"/>
  <c r="AC32" i="1"/>
  <c r="AB32" i="1"/>
  <c r="O32" i="1"/>
  <c r="K32" i="1"/>
  <c r="G32" i="1"/>
  <c r="AM32" i="1" s="1"/>
  <c r="D32" i="1"/>
  <c r="D31" i="1" s="1"/>
  <c r="AE31" i="1"/>
  <c r="AD31" i="1"/>
  <c r="AC31" i="1"/>
  <c r="AB31" i="1"/>
  <c r="W31" i="1"/>
  <c r="S31" i="1"/>
  <c r="O31" i="1"/>
  <c r="K31" i="1"/>
  <c r="G31" i="1"/>
  <c r="AE30" i="1"/>
  <c r="Z30" i="1"/>
  <c r="Y30" i="1"/>
  <c r="X30" i="1"/>
  <c r="V30" i="1"/>
  <c r="U30" i="1"/>
  <c r="T30" i="1"/>
  <c r="O30" i="1"/>
  <c r="K30" i="1"/>
  <c r="G30" i="1"/>
  <c r="AE29" i="1"/>
  <c r="AD29" i="1"/>
  <c r="AC29" i="1"/>
  <c r="AB29" i="1"/>
  <c r="O29" i="1"/>
  <c r="K29" i="1"/>
  <c r="G29" i="1"/>
  <c r="AE28" i="1"/>
  <c r="AD28" i="1"/>
  <c r="AC28" i="1"/>
  <c r="AB28" i="1"/>
  <c r="O28" i="1"/>
  <c r="K28" i="1"/>
  <c r="G28" i="1"/>
  <c r="AE27" i="1"/>
  <c r="AD27" i="1"/>
  <c r="AC27" i="1"/>
  <c r="AB27" i="1"/>
  <c r="O27" i="1"/>
  <c r="K27" i="1"/>
  <c r="G27" i="1"/>
  <c r="D27" i="1"/>
  <c r="D26" i="1" s="1"/>
  <c r="AE26" i="1"/>
  <c r="AD26" i="1"/>
  <c r="AC26" i="1"/>
  <c r="AB26" i="1"/>
  <c r="W26" i="1"/>
  <c r="S26" i="1"/>
  <c r="O26" i="1"/>
  <c r="K26" i="1"/>
  <c r="G26" i="1"/>
  <c r="AE25" i="1"/>
  <c r="Z25" i="1"/>
  <c r="Y25" i="1"/>
  <c r="X25" i="1"/>
  <c r="V25" i="1"/>
  <c r="U25" i="1"/>
  <c r="T25" i="1"/>
  <c r="O25" i="1"/>
  <c r="K25" i="1"/>
  <c r="G25" i="1"/>
  <c r="AE24" i="1"/>
  <c r="AD24" i="1"/>
  <c r="AC24" i="1"/>
  <c r="AB24" i="1"/>
  <c r="O24" i="1"/>
  <c r="K24" i="1"/>
  <c r="G24" i="1"/>
  <c r="AM24" i="1" s="1"/>
  <c r="AE23" i="1"/>
  <c r="AD23" i="1"/>
  <c r="AC23" i="1"/>
  <c r="AB23" i="1"/>
  <c r="O23" i="1"/>
  <c r="K23" i="1"/>
  <c r="G23" i="1"/>
  <c r="AE22" i="1"/>
  <c r="AD22" i="1"/>
  <c r="AC22" i="1"/>
  <c r="AB22" i="1"/>
  <c r="O22" i="1"/>
  <c r="K22" i="1"/>
  <c r="G22" i="1"/>
  <c r="D22" i="1"/>
  <c r="D21" i="1" s="1"/>
  <c r="AE21" i="1"/>
  <c r="AD21" i="1"/>
  <c r="AC21" i="1"/>
  <c r="AB21" i="1"/>
  <c r="W21" i="1"/>
  <c r="S21" i="1"/>
  <c r="O21" i="1"/>
  <c r="K21" i="1"/>
  <c r="G21" i="1"/>
  <c r="AE20" i="1"/>
  <c r="Z20" i="1"/>
  <c r="Y20" i="1"/>
  <c r="X20" i="1"/>
  <c r="V20" i="1"/>
  <c r="U20" i="1"/>
  <c r="T20" i="1"/>
  <c r="O20" i="1"/>
  <c r="K20" i="1"/>
  <c r="G20" i="1"/>
  <c r="AE19" i="1"/>
  <c r="AD19" i="1"/>
  <c r="AC19" i="1"/>
  <c r="AB19" i="1"/>
  <c r="O19" i="1"/>
  <c r="K19" i="1"/>
  <c r="G19" i="1"/>
  <c r="AE18" i="1"/>
  <c r="AD18" i="1"/>
  <c r="AC18" i="1"/>
  <c r="AB18" i="1"/>
  <c r="O18" i="1"/>
  <c r="K18" i="1"/>
  <c r="G18" i="1"/>
  <c r="AM18" i="1" s="1"/>
  <c r="AE17" i="1"/>
  <c r="AD17" i="1"/>
  <c r="AC17" i="1"/>
  <c r="AB17" i="1"/>
  <c r="O17" i="1"/>
  <c r="K17" i="1"/>
  <c r="G17" i="1"/>
  <c r="D17" i="1"/>
  <c r="D16" i="1" s="1"/>
  <c r="AE16" i="1"/>
  <c r="AD16" i="1"/>
  <c r="AC16" i="1"/>
  <c r="AB16" i="1"/>
  <c r="W16" i="1"/>
  <c r="S16" i="1"/>
  <c r="O16" i="1"/>
  <c r="K16" i="1"/>
  <c r="G16" i="1"/>
  <c r="AJ15" i="1"/>
  <c r="AJ14" i="1" s="1"/>
  <c r="AJ13" i="1" s="1"/>
  <c r="AI15" i="1"/>
  <c r="AI14" i="1" s="1"/>
  <c r="AI13" i="1" s="1"/>
  <c r="AG15" i="1"/>
  <c r="AG14" i="1" s="1"/>
  <c r="AG13" i="1" s="1"/>
  <c r="Z15" i="1"/>
  <c r="Z14" i="1" s="1"/>
  <c r="Z13" i="1" s="1"/>
  <c r="Y15" i="1"/>
  <c r="Y14" i="1" s="1"/>
  <c r="Y13" i="1" s="1"/>
  <c r="X15" i="1"/>
  <c r="V15" i="1"/>
  <c r="V14" i="1" s="1"/>
  <c r="V13" i="1" s="1"/>
  <c r="U15" i="1"/>
  <c r="U14" i="1" s="1"/>
  <c r="U13" i="1" s="1"/>
  <c r="T15" i="1"/>
  <c r="T14" i="1" s="1"/>
  <c r="T13" i="1" s="1"/>
  <c r="R15" i="1"/>
  <c r="R14" i="1" s="1"/>
  <c r="R13" i="1" s="1"/>
  <c r="Q15" i="1"/>
  <c r="Q14" i="1" s="1"/>
  <c r="Q13" i="1" s="1"/>
  <c r="P15" i="1"/>
  <c r="P14" i="1" s="1"/>
  <c r="P13" i="1" s="1"/>
  <c r="N15" i="1"/>
  <c r="N14" i="1" s="1"/>
  <c r="N13" i="1" s="1"/>
  <c r="M15" i="1"/>
  <c r="M14" i="1" s="1"/>
  <c r="M13" i="1" s="1"/>
  <c r="L15" i="1"/>
  <c r="L14" i="1" s="1"/>
  <c r="L13" i="1" s="1"/>
  <c r="J15" i="1"/>
  <c r="I15" i="1"/>
  <c r="I14" i="1" s="1"/>
  <c r="I13" i="1" s="1"/>
  <c r="H15" i="1"/>
  <c r="H14" i="1" s="1"/>
  <c r="H13" i="1" s="1"/>
  <c r="F15" i="1"/>
  <c r="F14" i="1" s="1"/>
  <c r="F13" i="1" s="1"/>
  <c r="E15" i="1"/>
  <c r="E14" i="1" s="1"/>
  <c r="E13" i="1" s="1"/>
  <c r="C15" i="1"/>
  <c r="C14" i="1" s="1"/>
  <c r="C13" i="1" s="1"/>
  <c r="X14" i="1"/>
  <c r="X13" i="1" s="1"/>
  <c r="J14" i="1"/>
  <c r="J13" i="1" s="1"/>
  <c r="AF15" i="1" l="1"/>
  <c r="AF14" i="1" s="1"/>
  <c r="AF13" i="1" s="1"/>
  <c r="AM19" i="1"/>
  <c r="AM27" i="1"/>
  <c r="AM33" i="1"/>
  <c r="AM39" i="1"/>
  <c r="AM47" i="1"/>
  <c r="AM53" i="1"/>
  <c r="AM59" i="1"/>
  <c r="AM67" i="1"/>
  <c r="AM73" i="1"/>
  <c r="AF299" i="1"/>
  <c r="S722" i="1"/>
  <c r="S732" i="1"/>
  <c r="S742" i="1"/>
  <c r="S752" i="1"/>
  <c r="AG299" i="1"/>
  <c r="AM644" i="1"/>
  <c r="AM876" i="1"/>
  <c r="AM152" i="1"/>
  <c r="AM185" i="1"/>
  <c r="AM244" i="1"/>
  <c r="AM249" i="1"/>
  <c r="AM269" i="1"/>
  <c r="AM279" i="1"/>
  <c r="AM289" i="1"/>
  <c r="S638" i="1"/>
  <c r="S637" i="1" s="1"/>
  <c r="S636" i="1" s="1"/>
  <c r="S635" i="1" s="1"/>
  <c r="AD638" i="1"/>
  <c r="AD637" i="1" s="1"/>
  <c r="AD636" i="1" s="1"/>
  <c r="AD635" i="1" s="1"/>
  <c r="AM856" i="1"/>
  <c r="W900" i="1"/>
  <c r="AM22" i="1"/>
  <c r="AM28" i="1"/>
  <c r="AM31" i="1"/>
  <c r="AM34" i="1"/>
  <c r="AM42" i="1"/>
  <c r="AM48" i="1"/>
  <c r="AM51" i="1"/>
  <c r="AM54" i="1"/>
  <c r="AM62" i="1"/>
  <c r="AM68" i="1"/>
  <c r="AM71" i="1"/>
  <c r="AM74" i="1"/>
  <c r="AM126" i="1"/>
  <c r="AM155" i="1"/>
  <c r="AM224" i="1"/>
  <c r="AM300" i="1"/>
  <c r="AM320" i="1"/>
  <c r="AM340" i="1"/>
  <c r="AM360" i="1"/>
  <c r="AM380" i="1"/>
  <c r="AM400" i="1"/>
  <c r="AM420" i="1"/>
  <c r="AM440" i="1"/>
  <c r="AM460" i="1"/>
  <c r="AM480" i="1"/>
  <c r="AM500" i="1"/>
  <c r="AM570" i="1"/>
  <c r="AM826" i="1"/>
  <c r="W170" i="1"/>
  <c r="W169" i="1" s="1"/>
  <c r="AM171" i="1"/>
  <c r="AM535" i="1"/>
  <c r="AM56" i="1"/>
  <c r="AM86" i="1"/>
  <c r="AM96" i="1"/>
  <c r="AM141" i="1"/>
  <c r="AM294" i="1"/>
  <c r="AM305" i="1"/>
  <c r="AM325" i="1"/>
  <c r="AM345" i="1"/>
  <c r="AM445" i="1"/>
  <c r="AM515" i="1"/>
  <c r="AM590" i="1"/>
  <c r="AM600" i="1"/>
  <c r="AM620" i="1"/>
  <c r="AM668" i="1"/>
  <c r="AM698" i="1"/>
  <c r="AM708" i="1"/>
  <c r="AM728" i="1"/>
  <c r="AM738" i="1"/>
  <c r="AM748" i="1"/>
  <c r="AM861" i="1"/>
  <c r="AM881" i="1"/>
  <c r="AM41" i="1"/>
  <c r="AM121" i="1"/>
  <c r="AM136" i="1"/>
  <c r="G169" i="1"/>
  <c r="AM169" i="1" s="1"/>
  <c r="AM170" i="1"/>
  <c r="AM180" i="1"/>
  <c r="AM190" i="1"/>
  <c r="AM214" i="1"/>
  <c r="AG213" i="1"/>
  <c r="AG212" i="1" s="1"/>
  <c r="AG211" i="1" s="1"/>
  <c r="AG210" i="1" s="1"/>
  <c r="AM259" i="1"/>
  <c r="AM330" i="1"/>
  <c r="AM350" i="1"/>
  <c r="AM370" i="1"/>
  <c r="AM390" i="1"/>
  <c r="AM410" i="1"/>
  <c r="AM430" i="1"/>
  <c r="AM450" i="1"/>
  <c r="AM470" i="1"/>
  <c r="AM490" i="1"/>
  <c r="AM505" i="1"/>
  <c r="AC515" i="1"/>
  <c r="AM540" i="1"/>
  <c r="AM565" i="1"/>
  <c r="AM580" i="1"/>
  <c r="AC597" i="1"/>
  <c r="G638" i="1"/>
  <c r="AM639" i="1"/>
  <c r="W638" i="1"/>
  <c r="W637" i="1" s="1"/>
  <c r="W636" i="1" s="1"/>
  <c r="W635" i="1" s="1"/>
  <c r="AE638" i="1"/>
  <c r="AE637" i="1" s="1"/>
  <c r="AE636" i="1" s="1"/>
  <c r="AE635" i="1" s="1"/>
  <c r="AM649" i="1"/>
  <c r="S662" i="1"/>
  <c r="S661" i="1" s="1"/>
  <c r="S660" i="1" s="1"/>
  <c r="S659" i="1" s="1"/>
  <c r="AM683" i="1"/>
  <c r="S727" i="1"/>
  <c r="S737" i="1"/>
  <c r="S747" i="1"/>
  <c r="S757" i="1"/>
  <c r="AM846" i="1"/>
  <c r="AM851" i="1"/>
  <c r="W895" i="1"/>
  <c r="AM896" i="1"/>
  <c r="AM16" i="1"/>
  <c r="AM36" i="1"/>
  <c r="AM76" i="1"/>
  <c r="AM106" i="1"/>
  <c r="AM116" i="1"/>
  <c r="AM164" i="1"/>
  <c r="AM200" i="1"/>
  <c r="AM229" i="1"/>
  <c r="AM365" i="1"/>
  <c r="AM385" i="1"/>
  <c r="AM405" i="1"/>
  <c r="AM425" i="1"/>
  <c r="AM465" i="1"/>
  <c r="AM485" i="1"/>
  <c r="AM555" i="1"/>
  <c r="AM560" i="1"/>
  <c r="AM575" i="1"/>
  <c r="AM610" i="1"/>
  <c r="AM630" i="1"/>
  <c r="AM678" i="1"/>
  <c r="AM718" i="1"/>
  <c r="AM758" i="1"/>
  <c r="G785" i="1"/>
  <c r="AM785" i="1" s="1"/>
  <c r="AM796" i="1"/>
  <c r="AM836" i="1"/>
  <c r="AM841" i="1"/>
  <c r="AM871" i="1"/>
  <c r="AM891" i="1"/>
  <c r="AH15" i="1"/>
  <c r="AH14" i="1" s="1"/>
  <c r="AH13" i="1" s="1"/>
  <c r="AM21" i="1"/>
  <c r="AM61" i="1"/>
  <c r="AM153" i="1"/>
  <c r="AM239" i="1"/>
  <c r="AM274" i="1"/>
  <c r="AM284" i="1"/>
  <c r="AH299" i="1"/>
  <c r="AH213" i="1" s="1"/>
  <c r="AH212" i="1" s="1"/>
  <c r="AH211" i="1" s="1"/>
  <c r="AH210" i="1" s="1"/>
  <c r="AM310" i="1"/>
  <c r="AM17" i="1"/>
  <c r="AM23" i="1"/>
  <c r="AM26" i="1"/>
  <c r="AM29" i="1"/>
  <c r="AM37" i="1"/>
  <c r="AM43" i="1"/>
  <c r="AM46" i="1"/>
  <c r="AM49" i="1"/>
  <c r="AM57" i="1"/>
  <c r="AM63" i="1"/>
  <c r="AM66" i="1"/>
  <c r="AM69" i="1"/>
  <c r="AM81" i="1"/>
  <c r="AM91" i="1"/>
  <c r="AM101" i="1"/>
  <c r="AM111" i="1"/>
  <c r="AM131" i="1"/>
  <c r="AM151" i="1"/>
  <c r="AM158" i="1"/>
  <c r="AM160" i="1"/>
  <c r="AM195" i="1"/>
  <c r="AM205" i="1"/>
  <c r="AM219" i="1"/>
  <c r="AM234" i="1"/>
  <c r="AM315" i="1"/>
  <c r="AM335" i="1"/>
  <c r="AM355" i="1"/>
  <c r="AM375" i="1"/>
  <c r="AM395" i="1"/>
  <c r="AM415" i="1"/>
  <c r="AM435" i="1"/>
  <c r="AM455" i="1"/>
  <c r="AM475" i="1"/>
  <c r="AM495" i="1"/>
  <c r="AM510" i="1"/>
  <c r="AM520" i="1"/>
  <c r="AM545" i="1"/>
  <c r="AM585" i="1"/>
  <c r="AM595" i="1"/>
  <c r="AM605" i="1"/>
  <c r="AM615" i="1"/>
  <c r="AM625" i="1"/>
  <c r="K638" i="1"/>
  <c r="K637" i="1" s="1"/>
  <c r="K636" i="1" s="1"/>
  <c r="K635" i="1" s="1"/>
  <c r="D638" i="1"/>
  <c r="D637" i="1" s="1"/>
  <c r="D636" i="1" s="1"/>
  <c r="D635" i="1" s="1"/>
  <c r="AM663" i="1"/>
  <c r="W662" i="1"/>
  <c r="W661" i="1" s="1"/>
  <c r="W660" i="1" s="1"/>
  <c r="W659" i="1" s="1"/>
  <c r="AM673" i="1"/>
  <c r="AM703" i="1"/>
  <c r="AM713" i="1"/>
  <c r="AM723" i="1"/>
  <c r="AM733" i="1"/>
  <c r="AM743" i="1"/>
  <c r="AM753" i="1"/>
  <c r="AM866" i="1"/>
  <c r="AM886" i="1"/>
  <c r="S519" i="1"/>
  <c r="S762" i="1"/>
  <c r="E147" i="1"/>
  <c r="E146" i="1" s="1"/>
  <c r="E12" i="1" s="1"/>
  <c r="E11" i="1" s="1"/>
  <c r="M147" i="1"/>
  <c r="M146" i="1" s="1"/>
  <c r="M12" i="1" s="1"/>
  <c r="M11" i="1" s="1"/>
  <c r="R147" i="1"/>
  <c r="R146" i="1" s="1"/>
  <c r="R12" i="1" s="1"/>
  <c r="R11" i="1" s="1"/>
  <c r="K662" i="1"/>
  <c r="K661" i="1" s="1"/>
  <c r="K660" i="1" s="1"/>
  <c r="K659" i="1" s="1"/>
  <c r="S717" i="1"/>
  <c r="AA881" i="1"/>
  <c r="AN881" i="1" s="1"/>
  <c r="W199" i="1"/>
  <c r="S499" i="1"/>
  <c r="D851" i="1"/>
  <c r="S895" i="1"/>
  <c r="W80" i="1"/>
  <c r="W100" i="1"/>
  <c r="W157" i="1"/>
  <c r="D249" i="1"/>
  <c r="W499" i="1"/>
  <c r="G662" i="1"/>
  <c r="O662" i="1"/>
  <c r="O661" i="1" s="1"/>
  <c r="O660" i="1" s="1"/>
  <c r="O659" i="1" s="1"/>
  <c r="AA878" i="1"/>
  <c r="AN878" i="1" s="1"/>
  <c r="S885" i="1"/>
  <c r="AA893" i="1"/>
  <c r="AN893" i="1" s="1"/>
  <c r="AA894" i="1"/>
  <c r="AN894" i="1" s="1"/>
  <c r="S900" i="1"/>
  <c r="AM900" i="1" s="1"/>
  <c r="K15" i="1"/>
  <c r="K14" i="1" s="1"/>
  <c r="K13" i="1" s="1"/>
  <c r="S194" i="1"/>
  <c r="AC194" i="1"/>
  <c r="S199" i="1"/>
  <c r="AB248" i="1"/>
  <c r="AD248" i="1"/>
  <c r="AA249" i="1"/>
  <c r="AN249" i="1" s="1"/>
  <c r="S253" i="1"/>
  <c r="D259" i="1"/>
  <c r="S263" i="1"/>
  <c r="D279" i="1"/>
  <c r="S283" i="1"/>
  <c r="AD662" i="1"/>
  <c r="AD661" i="1" s="1"/>
  <c r="AD660" i="1" s="1"/>
  <c r="AD659" i="1" s="1"/>
  <c r="AA698" i="1"/>
  <c r="AN698" i="1" s="1"/>
  <c r="AA703" i="1"/>
  <c r="AN703" i="1" s="1"/>
  <c r="AA708" i="1"/>
  <c r="AN708" i="1" s="1"/>
  <c r="AA713" i="1"/>
  <c r="AN713" i="1" s="1"/>
  <c r="AA718" i="1"/>
  <c r="AN718" i="1" s="1"/>
  <c r="AA723" i="1"/>
  <c r="AN723" i="1" s="1"/>
  <c r="AA728" i="1"/>
  <c r="AN728" i="1" s="1"/>
  <c r="AA733" i="1"/>
  <c r="AN733" i="1" s="1"/>
  <c r="AA738" i="1"/>
  <c r="AN738" i="1" s="1"/>
  <c r="AA743" i="1"/>
  <c r="AN743" i="1" s="1"/>
  <c r="AA748" i="1"/>
  <c r="AN748" i="1" s="1"/>
  <c r="AA753" i="1"/>
  <c r="AN753" i="1" s="1"/>
  <c r="AA758" i="1"/>
  <c r="AN758" i="1" s="1"/>
  <c r="AA854" i="1"/>
  <c r="AN854" i="1" s="1"/>
  <c r="AA858" i="1"/>
  <c r="AN858" i="1" s="1"/>
  <c r="AA861" i="1"/>
  <c r="AN861" i="1" s="1"/>
  <c r="AA896" i="1"/>
  <c r="AN896" i="1" s="1"/>
  <c r="S157" i="1"/>
  <c r="S184" i="1"/>
  <c r="AB189" i="1"/>
  <c r="AD189" i="1"/>
  <c r="AA190" i="1"/>
  <c r="AN190" i="1" s="1"/>
  <c r="W304" i="1"/>
  <c r="W299" i="1"/>
  <c r="S309" i="1"/>
  <c r="W314" i="1"/>
  <c r="S319" i="1"/>
  <c r="W324" i="1"/>
  <c r="S329" i="1"/>
  <c r="W334" i="1"/>
  <c r="S339" i="1"/>
  <c r="W344" i="1"/>
  <c r="S349" i="1"/>
  <c r="W354" i="1"/>
  <c r="S359" i="1"/>
  <c r="W364" i="1"/>
  <c r="S369" i="1"/>
  <c r="W374" i="1"/>
  <c r="S379" i="1"/>
  <c r="W384" i="1"/>
  <c r="S389" i="1"/>
  <c r="W394" i="1"/>
  <c r="S399" i="1"/>
  <c r="W404" i="1"/>
  <c r="S409" i="1"/>
  <c r="W414" i="1"/>
  <c r="S419" i="1"/>
  <c r="W424" i="1"/>
  <c r="S429" i="1"/>
  <c r="W434" i="1"/>
  <c r="S439" i="1"/>
  <c r="W444" i="1"/>
  <c r="S449" i="1"/>
  <c r="W454" i="1"/>
  <c r="S459" i="1"/>
  <c r="W464" i="1"/>
  <c r="S469" i="1"/>
  <c r="W474" i="1"/>
  <c r="S479" i="1"/>
  <c r="W484" i="1"/>
  <c r="S489" i="1"/>
  <c r="W494" i="1"/>
  <c r="AM494" i="1" s="1"/>
  <c r="W504" i="1"/>
  <c r="AE515" i="1"/>
  <c r="W519" i="1"/>
  <c r="AM519" i="1" s="1"/>
  <c r="S574" i="1"/>
  <c r="S584" i="1"/>
  <c r="S589" i="1"/>
  <c r="S594" i="1"/>
  <c r="S800" i="1"/>
  <c r="AD866" i="1"/>
  <c r="AA866" i="1" s="1"/>
  <c r="AA898" i="1"/>
  <c r="AN898" i="1" s="1"/>
  <c r="AA899" i="1"/>
  <c r="AN899" i="1" s="1"/>
  <c r="AC900" i="1"/>
  <c r="O896" i="1"/>
  <c r="S218" i="1"/>
  <c r="W223" i="1"/>
  <c r="S228" i="1"/>
  <c r="W233" i="1"/>
  <c r="G236" i="1"/>
  <c r="AM236" i="1" s="1"/>
  <c r="G237" i="1"/>
  <c r="AM237" i="1" s="1"/>
  <c r="W243" i="1"/>
  <c r="AA247" i="1"/>
  <c r="AN247" i="1" s="1"/>
  <c r="AA250" i="1"/>
  <c r="AN250" i="1" s="1"/>
  <c r="AB900" i="1"/>
  <c r="AD900" i="1"/>
  <c r="AA185" i="1"/>
  <c r="AN185" i="1" s="1"/>
  <c r="AA186" i="1"/>
  <c r="AN186" i="1" s="1"/>
  <c r="AA188" i="1"/>
  <c r="AN188" i="1" s="1"/>
  <c r="AA192" i="1"/>
  <c r="AN192" i="1" s="1"/>
  <c r="AA195" i="1"/>
  <c r="AN195" i="1" s="1"/>
  <c r="AA196" i="1"/>
  <c r="AN196" i="1" s="1"/>
  <c r="AA198" i="1"/>
  <c r="AN198" i="1" s="1"/>
  <c r="AA200" i="1"/>
  <c r="AN200" i="1" s="1"/>
  <c r="AA201" i="1"/>
  <c r="AN201" i="1" s="1"/>
  <c r="AA203" i="1"/>
  <c r="AN203" i="1" s="1"/>
  <c r="AA239" i="1"/>
  <c r="AN239" i="1" s="1"/>
  <c r="AA245" i="1"/>
  <c r="AN245" i="1" s="1"/>
  <c r="AA246" i="1"/>
  <c r="AN246" i="1" s="1"/>
  <c r="AA259" i="1"/>
  <c r="AN259" i="1" s="1"/>
  <c r="AA269" i="1"/>
  <c r="AN269" i="1" s="1"/>
  <c r="G299" i="1"/>
  <c r="G213" i="1" s="1"/>
  <c r="G212" i="1" s="1"/>
  <c r="G211" i="1" s="1"/>
  <c r="G210" i="1" s="1"/>
  <c r="AA497" i="1"/>
  <c r="AN497" i="1" s="1"/>
  <c r="AA498" i="1"/>
  <c r="AN498" i="1" s="1"/>
  <c r="AA500" i="1"/>
  <c r="AN500" i="1" s="1"/>
  <c r="AA513" i="1"/>
  <c r="AN513" i="1" s="1"/>
  <c r="AA517" i="1"/>
  <c r="AN517" i="1" s="1"/>
  <c r="AA518" i="1"/>
  <c r="AN518" i="1" s="1"/>
  <c r="AA897" i="1"/>
  <c r="AN897" i="1" s="1"/>
  <c r="AA205" i="1"/>
  <c r="AN205" i="1" s="1"/>
  <c r="S40" i="1"/>
  <c r="AC159" i="1"/>
  <c r="K159" i="1"/>
  <c r="AM159" i="1" s="1"/>
  <c r="AC167" i="1"/>
  <c r="AA167" i="1" s="1"/>
  <c r="AN167" i="1" s="1"/>
  <c r="G167" i="1"/>
  <c r="AM167" i="1" s="1"/>
  <c r="S60" i="1"/>
  <c r="AC60" i="1"/>
  <c r="AA61" i="1"/>
  <c r="AN61" i="1" s="1"/>
  <c r="AA63" i="1"/>
  <c r="AN63" i="1" s="1"/>
  <c r="S70" i="1"/>
  <c r="AC70" i="1"/>
  <c r="AA71" i="1"/>
  <c r="AN71" i="1" s="1"/>
  <c r="AA73" i="1"/>
  <c r="AN73" i="1" s="1"/>
  <c r="S80" i="1"/>
  <c r="AA81" i="1"/>
  <c r="AN81" i="1" s="1"/>
  <c r="AA82" i="1"/>
  <c r="AN82" i="1" s="1"/>
  <c r="AA83" i="1"/>
  <c r="AN83" i="1" s="1"/>
  <c r="S85" i="1"/>
  <c r="S90" i="1"/>
  <c r="S100" i="1"/>
  <c r="AM100" i="1" s="1"/>
  <c r="W120" i="1"/>
  <c r="W125" i="1"/>
  <c r="S130" i="1"/>
  <c r="AC130" i="1"/>
  <c r="AA131" i="1"/>
  <c r="AN131" i="1" s="1"/>
  <c r="D131" i="1"/>
  <c r="AA132" i="1"/>
  <c r="AN132" i="1" s="1"/>
  <c r="W135" i="1"/>
  <c r="S140" i="1"/>
  <c r="AC140" i="1"/>
  <c r="AA141" i="1"/>
  <c r="AN141" i="1" s="1"/>
  <c r="AA142" i="1"/>
  <c r="AN142" i="1" s="1"/>
  <c r="V147" i="1"/>
  <c r="V146" i="1" s="1"/>
  <c r="V12" i="1" s="1"/>
  <c r="V11" i="1" s="1"/>
  <c r="AE150" i="1"/>
  <c r="AE149" i="1" s="1"/>
  <c r="AE148" i="1" s="1"/>
  <c r="AE147" i="1" s="1"/>
  <c r="AE146" i="1" s="1"/>
  <c r="AH147" i="1"/>
  <c r="AH146" i="1" s="1"/>
  <c r="AA158" i="1"/>
  <c r="AN158" i="1" s="1"/>
  <c r="W162" i="1"/>
  <c r="S168" i="1"/>
  <c r="AC168" i="1"/>
  <c r="AA282" i="1"/>
  <c r="AN282" i="1" s="1"/>
  <c r="W283" i="1"/>
  <c r="AM283" i="1" s="1"/>
  <c r="S539" i="1"/>
  <c r="W574" i="1"/>
  <c r="AM574" i="1" s="1"/>
  <c r="W584" i="1"/>
  <c r="W589" i="1"/>
  <c r="W594" i="1"/>
  <c r="AM594" i="1" s="1"/>
  <c r="AE662" i="1"/>
  <c r="AE661" i="1" s="1"/>
  <c r="AE660" i="1" s="1"/>
  <c r="AE659" i="1" s="1"/>
  <c r="AA826" i="1"/>
  <c r="AN826" i="1" s="1"/>
  <c r="AA829" i="1"/>
  <c r="AN829" i="1" s="1"/>
  <c r="AA834" i="1"/>
  <c r="AN834" i="1" s="1"/>
  <c r="AA836" i="1"/>
  <c r="AN836" i="1" s="1"/>
  <c r="AA839" i="1"/>
  <c r="AN839" i="1" s="1"/>
  <c r="AA841" i="1"/>
  <c r="AN841" i="1" s="1"/>
  <c r="AA847" i="1"/>
  <c r="AN847" i="1" s="1"/>
  <c r="W855" i="1"/>
  <c r="AA862" i="1"/>
  <c r="AN862" i="1" s="1"/>
  <c r="AE866" i="1"/>
  <c r="AA884" i="1"/>
  <c r="AN884" i="1" s="1"/>
  <c r="AA886" i="1"/>
  <c r="AN886" i="1" s="1"/>
  <c r="Y890" i="1"/>
  <c r="AA891" i="1"/>
  <c r="AN891" i="1" s="1"/>
  <c r="D876" i="1"/>
  <c r="AD15" i="1"/>
  <c r="AD14" i="1" s="1"/>
  <c r="AD13" i="1" s="1"/>
  <c r="W90" i="1"/>
  <c r="AM90" i="1" s="1"/>
  <c r="W95" i="1"/>
  <c r="AA101" i="1"/>
  <c r="AN101" i="1" s="1"/>
  <c r="AA102" i="1"/>
  <c r="AN102" i="1" s="1"/>
  <c r="AA103" i="1"/>
  <c r="AN103" i="1" s="1"/>
  <c r="S105" i="1"/>
  <c r="S110" i="1"/>
  <c r="AA111" i="1"/>
  <c r="AN111" i="1" s="1"/>
  <c r="AA112" i="1"/>
  <c r="AN112" i="1" s="1"/>
  <c r="S120" i="1"/>
  <c r="Z147" i="1"/>
  <c r="Z146" i="1" s="1"/>
  <c r="Z12" i="1" s="1"/>
  <c r="Z11" i="1" s="1"/>
  <c r="H147" i="1"/>
  <c r="H146" i="1" s="1"/>
  <c r="H12" i="1" s="1"/>
  <c r="H11" i="1" s="1"/>
  <c r="U147" i="1"/>
  <c r="U146" i="1" s="1"/>
  <c r="AA171" i="1"/>
  <c r="AA172" i="1"/>
  <c r="AN172" i="1" s="1"/>
  <c r="AA202" i="1"/>
  <c r="AN202" i="1" s="1"/>
  <c r="S223" i="1"/>
  <c r="S233" i="1"/>
  <c r="W213" i="1"/>
  <c r="AA270" i="1"/>
  <c r="AN270" i="1" s="1"/>
  <c r="AA276" i="1"/>
  <c r="AN276" i="1" s="1"/>
  <c r="AA280" i="1"/>
  <c r="AN280" i="1" s="1"/>
  <c r="AA281" i="1"/>
  <c r="AN281" i="1" s="1"/>
  <c r="AA284" i="1"/>
  <c r="AN284" i="1" s="1"/>
  <c r="D284" i="1"/>
  <c r="AA289" i="1"/>
  <c r="AN289" i="1" s="1"/>
  <c r="AA297" i="1"/>
  <c r="AN297" i="1" s="1"/>
  <c r="S304" i="1"/>
  <c r="S314" i="1"/>
  <c r="S324" i="1"/>
  <c r="S334" i="1"/>
  <c r="S344" i="1"/>
  <c r="S354" i="1"/>
  <c r="S364" i="1"/>
  <c r="S374" i="1"/>
  <c r="S384" i="1"/>
  <c r="S394" i="1"/>
  <c r="S404" i="1"/>
  <c r="AM404" i="1" s="1"/>
  <c r="S414" i="1"/>
  <c r="S424" i="1"/>
  <c r="S434" i="1"/>
  <c r="S444" i="1"/>
  <c r="S454" i="1"/>
  <c r="S464" i="1"/>
  <c r="S474" i="1"/>
  <c r="S484" i="1"/>
  <c r="AM484" i="1" s="1"/>
  <c r="S494" i="1"/>
  <c r="AA521" i="1"/>
  <c r="AN521" i="1" s="1"/>
  <c r="W539" i="1"/>
  <c r="S544" i="1"/>
  <c r="AA552" i="1"/>
  <c r="AN552" i="1" s="1"/>
  <c r="S554" i="1"/>
  <c r="AA558" i="1"/>
  <c r="AN558" i="1" s="1"/>
  <c r="AA560" i="1"/>
  <c r="AN560" i="1" s="1"/>
  <c r="AA568" i="1"/>
  <c r="AN568" i="1" s="1"/>
  <c r="AA572" i="1"/>
  <c r="AN572" i="1" s="1"/>
  <c r="AA573" i="1"/>
  <c r="AN573" i="1" s="1"/>
  <c r="AA575" i="1"/>
  <c r="AN575" i="1" s="1"/>
  <c r="W579" i="1"/>
  <c r="AA582" i="1"/>
  <c r="AN582" i="1" s="1"/>
  <c r="AA583" i="1"/>
  <c r="AN583" i="1" s="1"/>
  <c r="AA585" i="1"/>
  <c r="AN585" i="1" s="1"/>
  <c r="AA587" i="1"/>
  <c r="AN587" i="1" s="1"/>
  <c r="AA590" i="1"/>
  <c r="AN590" i="1" s="1"/>
  <c r="AA592" i="1"/>
  <c r="AN592" i="1" s="1"/>
  <c r="AA595" i="1"/>
  <c r="AN595" i="1" s="1"/>
  <c r="G598" i="1"/>
  <c r="AM598" i="1" s="1"/>
  <c r="AA600" i="1"/>
  <c r="AN600" i="1" s="1"/>
  <c r="S604" i="1"/>
  <c r="AA605" i="1"/>
  <c r="AN605" i="1" s="1"/>
  <c r="S609" i="1"/>
  <c r="AA610" i="1"/>
  <c r="AN610" i="1" s="1"/>
  <c r="S614" i="1"/>
  <c r="AA615" i="1"/>
  <c r="AN615" i="1" s="1"/>
  <c r="S619" i="1"/>
  <c r="AA620" i="1"/>
  <c r="AN620" i="1" s="1"/>
  <c r="S624" i="1"/>
  <c r="AA625" i="1"/>
  <c r="AN625" i="1" s="1"/>
  <c r="S629" i="1"/>
  <c r="AA630" i="1"/>
  <c r="AN630" i="1" s="1"/>
  <c r="AA535" i="1"/>
  <c r="S634" i="1"/>
  <c r="S643" i="1"/>
  <c r="AA664" i="1"/>
  <c r="AN664" i="1" s="1"/>
  <c r="AA666" i="1"/>
  <c r="AN666" i="1" s="1"/>
  <c r="W667" i="1"/>
  <c r="AA669" i="1"/>
  <c r="AN669" i="1" s="1"/>
  <c r="AA671" i="1"/>
  <c r="AN671" i="1" s="1"/>
  <c r="W672" i="1"/>
  <c r="AA674" i="1"/>
  <c r="AN674" i="1" s="1"/>
  <c r="AA676" i="1"/>
  <c r="AN676" i="1" s="1"/>
  <c r="W682" i="1"/>
  <c r="W687" i="1"/>
  <c r="G699" i="1"/>
  <c r="AM699" i="1" s="1"/>
  <c r="G700" i="1"/>
  <c r="AM700" i="1" s="1"/>
  <c r="G701" i="1"/>
  <c r="AM701" i="1" s="1"/>
  <c r="AB702" i="1"/>
  <c r="AD702" i="1"/>
  <c r="G704" i="1"/>
  <c r="AM704" i="1" s="1"/>
  <c r="G705" i="1"/>
  <c r="AM705" i="1" s="1"/>
  <c r="G706" i="1"/>
  <c r="AM706" i="1" s="1"/>
  <c r="AB707" i="1"/>
  <c r="AD707" i="1"/>
  <c r="G709" i="1"/>
  <c r="AM709" i="1" s="1"/>
  <c r="S712" i="1"/>
  <c r="W800" i="1"/>
  <c r="AM800" i="1" s="1"/>
  <c r="AA832" i="1"/>
  <c r="AN832" i="1" s="1"/>
  <c r="AA837" i="1"/>
  <c r="AN837" i="1" s="1"/>
  <c r="AA842" i="1"/>
  <c r="AN842" i="1" s="1"/>
  <c r="U845" i="1"/>
  <c r="S845" i="1" s="1"/>
  <c r="AC844" i="1"/>
  <c r="AA844" i="1" s="1"/>
  <c r="AN844" i="1" s="1"/>
  <c r="AA846" i="1"/>
  <c r="AN846" i="1" s="1"/>
  <c r="AA849" i="1"/>
  <c r="AN849" i="1" s="1"/>
  <c r="S855" i="1"/>
  <c r="AM855" i="1" s="1"/>
  <c r="AA853" i="1"/>
  <c r="AN853" i="1" s="1"/>
  <c r="AA857" i="1"/>
  <c r="AN857" i="1" s="1"/>
  <c r="AB860" i="1"/>
  <c r="AD860" i="1"/>
  <c r="Y865" i="1"/>
  <c r="Y870" i="1"/>
  <c r="AC869" i="1"/>
  <c r="AA869" i="1" s="1"/>
  <c r="AN869" i="1" s="1"/>
  <c r="AE871" i="1"/>
  <c r="AA872" i="1"/>
  <c r="AN872" i="1" s="1"/>
  <c r="S875" i="1"/>
  <c r="AA876" i="1"/>
  <c r="AN876" i="1" s="1"/>
  <c r="AA883" i="1"/>
  <c r="AN883" i="1" s="1"/>
  <c r="AB885" i="1"/>
  <c r="AA887" i="1"/>
  <c r="AN887" i="1" s="1"/>
  <c r="U890" i="1"/>
  <c r="S890" i="1" s="1"/>
  <c r="AC889" i="1"/>
  <c r="AA889" i="1" s="1"/>
  <c r="AN889" i="1" s="1"/>
  <c r="AB890" i="1"/>
  <c r="AA892" i="1"/>
  <c r="AN892" i="1" s="1"/>
  <c r="AB895" i="1"/>
  <c r="AD895" i="1"/>
  <c r="AA871" i="1"/>
  <c r="AD885" i="1"/>
  <c r="AD890" i="1"/>
  <c r="AC895" i="1"/>
  <c r="AC885" i="1"/>
  <c r="W885" i="1"/>
  <c r="AM885" i="1" s="1"/>
  <c r="W890" i="1"/>
  <c r="AM890" i="1" s="1"/>
  <c r="AC882" i="1"/>
  <c r="AA882" i="1" s="1"/>
  <c r="AN882" i="1" s="1"/>
  <c r="AC888" i="1"/>
  <c r="AA888" i="1" s="1"/>
  <c r="AN888" i="1" s="1"/>
  <c r="AB15" i="1"/>
  <c r="AB14" i="1" s="1"/>
  <c r="AB13" i="1" s="1"/>
  <c r="AA32" i="1"/>
  <c r="AN32" i="1" s="1"/>
  <c r="AA33" i="1"/>
  <c r="AN33" i="1" s="1"/>
  <c r="S35" i="1"/>
  <c r="AB35" i="1"/>
  <c r="AD35" i="1"/>
  <c r="AA37" i="1"/>
  <c r="AN37" i="1" s="1"/>
  <c r="AA39" i="1"/>
  <c r="AN39" i="1" s="1"/>
  <c r="AA58" i="1"/>
  <c r="AN58" i="1" s="1"/>
  <c r="S65" i="1"/>
  <c r="W65" i="1"/>
  <c r="AA66" i="1"/>
  <c r="AN66" i="1" s="1"/>
  <c r="AA68" i="1"/>
  <c r="AN68" i="1" s="1"/>
  <c r="S75" i="1"/>
  <c r="AA76" i="1"/>
  <c r="AN76" i="1" s="1"/>
  <c r="AA77" i="1"/>
  <c r="AN77" i="1" s="1"/>
  <c r="AA78" i="1"/>
  <c r="AN78" i="1" s="1"/>
  <c r="W85" i="1"/>
  <c r="AM85" i="1" s="1"/>
  <c r="AA91" i="1"/>
  <c r="AN91" i="1" s="1"/>
  <c r="AA92" i="1"/>
  <c r="AN92" i="1" s="1"/>
  <c r="AA93" i="1"/>
  <c r="AN93" i="1" s="1"/>
  <c r="S95" i="1"/>
  <c r="W105" i="1"/>
  <c r="W110" i="1"/>
  <c r="AM110" i="1" s="1"/>
  <c r="AD110" i="1"/>
  <c r="G112" i="1"/>
  <c r="AM112" i="1" s="1"/>
  <c r="AA114" i="1"/>
  <c r="AN114" i="1" s="1"/>
  <c r="AE116" i="1"/>
  <c r="AE15" i="1" s="1"/>
  <c r="AE14" i="1" s="1"/>
  <c r="AE13" i="1" s="1"/>
  <c r="AA121" i="1"/>
  <c r="AN121" i="1" s="1"/>
  <c r="AA123" i="1"/>
  <c r="AN123" i="1" s="1"/>
  <c r="S125" i="1"/>
  <c r="S135" i="1"/>
  <c r="O150" i="1"/>
  <c r="O149" i="1" s="1"/>
  <c r="O148" i="1" s="1"/>
  <c r="W150" i="1"/>
  <c r="W149" i="1" s="1"/>
  <c r="W148" i="1" s="1"/>
  <c r="W147" i="1" s="1"/>
  <c r="W146" i="1" s="1"/>
  <c r="AA153" i="1"/>
  <c r="AN153" i="1" s="1"/>
  <c r="S162" i="1"/>
  <c r="G172" i="1"/>
  <c r="AM172" i="1" s="1"/>
  <c r="AC206" i="1"/>
  <c r="G206" i="1"/>
  <c r="AM206" i="1" s="1"/>
  <c r="AC208" i="1"/>
  <c r="G208" i="1"/>
  <c r="AM208" i="1" s="1"/>
  <c r="D269" i="1"/>
  <c r="AA116" i="1"/>
  <c r="AC207" i="1"/>
  <c r="G207" i="1"/>
  <c r="AM207" i="1" s="1"/>
  <c r="AB204" i="1"/>
  <c r="AD204" i="1"/>
  <c r="AD209" i="1"/>
  <c r="AA214" i="1"/>
  <c r="AN214" i="1" s="1"/>
  <c r="W218" i="1"/>
  <c r="AM218" i="1" s="1"/>
  <c r="AA221" i="1"/>
  <c r="AN221" i="1" s="1"/>
  <c r="AA222" i="1"/>
  <c r="AN222" i="1" s="1"/>
  <c r="AA224" i="1"/>
  <c r="AN224" i="1" s="1"/>
  <c r="W228" i="1"/>
  <c r="AM228" i="1" s="1"/>
  <c r="AA231" i="1"/>
  <c r="AN231" i="1" s="1"/>
  <c r="AA232" i="1"/>
  <c r="AN232" i="1" s="1"/>
  <c r="AE234" i="1"/>
  <c r="S243" i="1"/>
  <c r="AM243" i="1" s="1"/>
  <c r="AA262" i="1"/>
  <c r="AN262" i="1" s="1"/>
  <c r="W263" i="1"/>
  <c r="AM263" i="1" s="1"/>
  <c r="S273" i="1"/>
  <c r="D274" i="1"/>
  <c r="AA290" i="1"/>
  <c r="AN290" i="1" s="1"/>
  <c r="AA292" i="1"/>
  <c r="AN292" i="1" s="1"/>
  <c r="S293" i="1"/>
  <c r="AC293" i="1"/>
  <c r="AA294" i="1"/>
  <c r="AN294" i="1" s="1"/>
  <c r="O299" i="1"/>
  <c r="O213" i="1" s="1"/>
  <c r="O212" i="1" s="1"/>
  <c r="O211" i="1" s="1"/>
  <c r="O210" i="1" s="1"/>
  <c r="AA302" i="1"/>
  <c r="AN302" i="1" s="1"/>
  <c r="AA303" i="1"/>
  <c r="AN303" i="1" s="1"/>
  <c r="AA305" i="1"/>
  <c r="AN305" i="1" s="1"/>
  <c r="W309" i="1"/>
  <c r="AM309" i="1" s="1"/>
  <c r="AA312" i="1"/>
  <c r="AN312" i="1" s="1"/>
  <c r="AA313" i="1"/>
  <c r="AN313" i="1" s="1"/>
  <c r="AA315" i="1"/>
  <c r="AN315" i="1" s="1"/>
  <c r="W319" i="1"/>
  <c r="AA322" i="1"/>
  <c r="AN322" i="1" s="1"/>
  <c r="AA323" i="1"/>
  <c r="AN323" i="1" s="1"/>
  <c r="AA325" i="1"/>
  <c r="AN325" i="1" s="1"/>
  <c r="W329" i="1"/>
  <c r="AM329" i="1" s="1"/>
  <c r="AA332" i="1"/>
  <c r="AN332" i="1" s="1"/>
  <c r="AA333" i="1"/>
  <c r="AN333" i="1" s="1"/>
  <c r="AA335" i="1"/>
  <c r="AN335" i="1" s="1"/>
  <c r="W339" i="1"/>
  <c r="AA342" i="1"/>
  <c r="AN342" i="1" s="1"/>
  <c r="AA343" i="1"/>
  <c r="AN343" i="1" s="1"/>
  <c r="AA345" i="1"/>
  <c r="AN345" i="1" s="1"/>
  <c r="W349" i="1"/>
  <c r="AM349" i="1" s="1"/>
  <c r="AA352" i="1"/>
  <c r="AN352" i="1" s="1"/>
  <c r="AA353" i="1"/>
  <c r="AN353" i="1" s="1"/>
  <c r="AA355" i="1"/>
  <c r="AN355" i="1" s="1"/>
  <c r="W359" i="1"/>
  <c r="AA362" i="1"/>
  <c r="AN362" i="1" s="1"/>
  <c r="AA363" i="1"/>
  <c r="AN363" i="1" s="1"/>
  <c r="AA365" i="1"/>
  <c r="AN365" i="1" s="1"/>
  <c r="W369" i="1"/>
  <c r="AM369" i="1" s="1"/>
  <c r="AA372" i="1"/>
  <c r="AN372" i="1" s="1"/>
  <c r="AA373" i="1"/>
  <c r="AN373" i="1" s="1"/>
  <c r="AA375" i="1"/>
  <c r="AN375" i="1" s="1"/>
  <c r="W379" i="1"/>
  <c r="AA382" i="1"/>
  <c r="AN382" i="1" s="1"/>
  <c r="AA383" i="1"/>
  <c r="AN383" i="1" s="1"/>
  <c r="AA385" i="1"/>
  <c r="AN385" i="1" s="1"/>
  <c r="W389" i="1"/>
  <c r="AM389" i="1" s="1"/>
  <c r="AA392" i="1"/>
  <c r="AN392" i="1" s="1"/>
  <c r="AA393" i="1"/>
  <c r="AN393" i="1" s="1"/>
  <c r="AA395" i="1"/>
  <c r="AN395" i="1" s="1"/>
  <c r="W399" i="1"/>
  <c r="AA402" i="1"/>
  <c r="AN402" i="1" s="1"/>
  <c r="AA403" i="1"/>
  <c r="AN403" i="1" s="1"/>
  <c r="AA405" i="1"/>
  <c r="AN405" i="1" s="1"/>
  <c r="W409" i="1"/>
  <c r="AM409" i="1" s="1"/>
  <c r="AA412" i="1"/>
  <c r="AN412" i="1" s="1"/>
  <c r="AA413" i="1"/>
  <c r="AN413" i="1" s="1"/>
  <c r="AA415" i="1"/>
  <c r="AN415" i="1" s="1"/>
  <c r="W419" i="1"/>
  <c r="AA422" i="1"/>
  <c r="AN422" i="1" s="1"/>
  <c r="AA423" i="1"/>
  <c r="AN423" i="1" s="1"/>
  <c r="AA425" i="1"/>
  <c r="AN425" i="1" s="1"/>
  <c r="W429" i="1"/>
  <c r="AM429" i="1" s="1"/>
  <c r="AA432" i="1"/>
  <c r="AN432" i="1" s="1"/>
  <c r="AA433" i="1"/>
  <c r="AN433" i="1" s="1"/>
  <c r="AA435" i="1"/>
  <c r="AN435" i="1" s="1"/>
  <c r="W439" i="1"/>
  <c r="AA442" i="1"/>
  <c r="AN442" i="1" s="1"/>
  <c r="AA443" i="1"/>
  <c r="AN443" i="1" s="1"/>
  <c r="AA445" i="1"/>
  <c r="AN445" i="1" s="1"/>
  <c r="W449" i="1"/>
  <c r="AM449" i="1" s="1"/>
  <c r="AA452" i="1"/>
  <c r="AN452" i="1" s="1"/>
  <c r="AA453" i="1"/>
  <c r="AN453" i="1" s="1"/>
  <c r="AA455" i="1"/>
  <c r="AN455" i="1" s="1"/>
  <c r="W459" i="1"/>
  <c r="AA462" i="1"/>
  <c r="AN462" i="1" s="1"/>
  <c r="AA463" i="1"/>
  <c r="AN463" i="1" s="1"/>
  <c r="AA465" i="1"/>
  <c r="AN465" i="1" s="1"/>
  <c r="W469" i="1"/>
  <c r="AM469" i="1" s="1"/>
  <c r="AA472" i="1"/>
  <c r="AN472" i="1" s="1"/>
  <c r="AA473" i="1"/>
  <c r="AN473" i="1" s="1"/>
  <c r="AA475" i="1"/>
  <c r="AN475" i="1" s="1"/>
  <c r="W479" i="1"/>
  <c r="AA482" i="1"/>
  <c r="AN482" i="1" s="1"/>
  <c r="AA483" i="1"/>
  <c r="AN483" i="1" s="1"/>
  <c r="AA485" i="1"/>
  <c r="AN485" i="1" s="1"/>
  <c r="W489" i="1"/>
  <c r="AM489" i="1" s="1"/>
  <c r="AA492" i="1"/>
  <c r="AN492" i="1" s="1"/>
  <c r="AA493" i="1"/>
  <c r="AN493" i="1" s="1"/>
  <c r="S504" i="1"/>
  <c r="AA506" i="1"/>
  <c r="AN506" i="1" s="1"/>
  <c r="AA508" i="1"/>
  <c r="AN508" i="1" s="1"/>
  <c r="S509" i="1"/>
  <c r="AC509" i="1"/>
  <c r="AA510" i="1"/>
  <c r="AN510" i="1" s="1"/>
  <c r="AB515" i="1"/>
  <c r="AA515" i="1" s="1"/>
  <c r="AN515" i="1" s="1"/>
  <c r="AE570" i="1"/>
  <c r="AB570" i="1"/>
  <c r="AA570" i="1" s="1"/>
  <c r="AE520" i="1"/>
  <c r="AA527" i="1"/>
  <c r="AN527" i="1" s="1"/>
  <c r="S529" i="1"/>
  <c r="AA533" i="1"/>
  <c r="AN533" i="1" s="1"/>
  <c r="AE535" i="1"/>
  <c r="AA537" i="1"/>
  <c r="AN537" i="1" s="1"/>
  <c r="AA538" i="1"/>
  <c r="AN538" i="1" s="1"/>
  <c r="AA540" i="1"/>
  <c r="AN540" i="1" s="1"/>
  <c r="AA547" i="1"/>
  <c r="AN547" i="1" s="1"/>
  <c r="S549" i="1"/>
  <c r="AA561" i="1"/>
  <c r="AN561" i="1" s="1"/>
  <c r="AA563" i="1"/>
  <c r="AN563" i="1" s="1"/>
  <c r="S564" i="1"/>
  <c r="AC564" i="1"/>
  <c r="AA565" i="1"/>
  <c r="AN565" i="1" s="1"/>
  <c r="S579" i="1"/>
  <c r="W653" i="1"/>
  <c r="AD653" i="1"/>
  <c r="AG662" i="1"/>
  <c r="AG661" i="1" s="1"/>
  <c r="AG660" i="1" s="1"/>
  <c r="AG659" i="1" s="1"/>
  <c r="D662" i="1"/>
  <c r="D661" i="1" s="1"/>
  <c r="D660" i="1" s="1"/>
  <c r="D659" i="1" s="1"/>
  <c r="S667" i="1"/>
  <c r="S672" i="1"/>
  <c r="AA798" i="1"/>
  <c r="AN798" i="1" s="1"/>
  <c r="AA799" i="1"/>
  <c r="AN799" i="1" s="1"/>
  <c r="AA827" i="1"/>
  <c r="AN827" i="1" s="1"/>
  <c r="S830" i="1"/>
  <c r="AD830" i="1"/>
  <c r="AC835" i="1"/>
  <c r="AC840" i="1"/>
  <c r="AD840" i="1"/>
  <c r="Y845" i="1"/>
  <c r="AD845" i="1"/>
  <c r="AC850" i="1"/>
  <c r="AD850" i="1"/>
  <c r="AA851" i="1"/>
  <c r="AN851" i="1" s="1"/>
  <c r="AB855" i="1"/>
  <c r="AD855" i="1"/>
  <c r="AA856" i="1"/>
  <c r="AN856" i="1" s="1"/>
  <c r="AA859" i="1"/>
  <c r="AN859" i="1" s="1"/>
  <c r="S860" i="1"/>
  <c r="AC860" i="1"/>
  <c r="U865" i="1"/>
  <c r="AC865" i="1" s="1"/>
  <c r="AC864" i="1"/>
  <c r="AA864" i="1" s="1"/>
  <c r="AN864" i="1" s="1"/>
  <c r="AB865" i="1"/>
  <c r="U870" i="1"/>
  <c r="AC870" i="1" s="1"/>
  <c r="AC868" i="1"/>
  <c r="AA868" i="1" s="1"/>
  <c r="AN868" i="1" s="1"/>
  <c r="AD870" i="1"/>
  <c r="AA874" i="1"/>
  <c r="AN874" i="1" s="1"/>
  <c r="AB875" i="1"/>
  <c r="AA879" i="1"/>
  <c r="AN879" i="1" s="1"/>
  <c r="AD880" i="1"/>
  <c r="AB830" i="1"/>
  <c r="AB835" i="1"/>
  <c r="AB840" i="1"/>
  <c r="AB845" i="1"/>
  <c r="AB850" i="1"/>
  <c r="AD865" i="1"/>
  <c r="AD875" i="1"/>
  <c r="AC875" i="1"/>
  <c r="W875" i="1"/>
  <c r="AM875" i="1" s="1"/>
  <c r="AC830" i="1"/>
  <c r="W830" i="1"/>
  <c r="AM830" i="1" s="1"/>
  <c r="S840" i="1"/>
  <c r="S850" i="1"/>
  <c r="AC855" i="1"/>
  <c r="W870" i="1"/>
  <c r="AC880" i="1"/>
  <c r="S880" i="1"/>
  <c r="W880" i="1"/>
  <c r="AA796" i="1"/>
  <c r="AC833" i="1"/>
  <c r="AA833" i="1" s="1"/>
  <c r="AN833" i="1" s="1"/>
  <c r="W835" i="1"/>
  <c r="AC838" i="1"/>
  <c r="AA838" i="1" s="1"/>
  <c r="AN838" i="1" s="1"/>
  <c r="W840" i="1"/>
  <c r="AC843" i="1"/>
  <c r="AA843" i="1" s="1"/>
  <c r="AN843" i="1" s="1"/>
  <c r="AC848" i="1"/>
  <c r="AA848" i="1" s="1"/>
  <c r="AN848" i="1" s="1"/>
  <c r="W850" i="1"/>
  <c r="AC852" i="1"/>
  <c r="AA852" i="1" s="1"/>
  <c r="AN852" i="1" s="1"/>
  <c r="W860" i="1"/>
  <c r="AM860" i="1" s="1"/>
  <c r="AC863" i="1"/>
  <c r="AA863" i="1" s="1"/>
  <c r="AN863" i="1" s="1"/>
  <c r="W865" i="1"/>
  <c r="AC867" i="1"/>
  <c r="AA867" i="1" s="1"/>
  <c r="AN867" i="1" s="1"/>
  <c r="AB870" i="1"/>
  <c r="AC873" i="1"/>
  <c r="AA873" i="1" s="1"/>
  <c r="AN873" i="1" s="1"/>
  <c r="AB880" i="1"/>
  <c r="AB785" i="1"/>
  <c r="AC828" i="1"/>
  <c r="AA828" i="1" s="1"/>
  <c r="AN828" i="1" s="1"/>
  <c r="AC877" i="1"/>
  <c r="AA877" i="1" s="1"/>
  <c r="AN877" i="1" s="1"/>
  <c r="S15" i="1"/>
  <c r="S14" i="1" s="1"/>
  <c r="S13" i="1" s="1"/>
  <c r="AA16" i="1"/>
  <c r="AN16" i="1" s="1"/>
  <c r="AA18" i="1"/>
  <c r="AN18" i="1" s="1"/>
  <c r="S20" i="1"/>
  <c r="AB20" i="1"/>
  <c r="AD20" i="1"/>
  <c r="AC15" i="1"/>
  <c r="AC14" i="1" s="1"/>
  <c r="AC13" i="1" s="1"/>
  <c r="AA22" i="1"/>
  <c r="AN22" i="1" s="1"/>
  <c r="AA24" i="1"/>
  <c r="AN24" i="1" s="1"/>
  <c r="W25" i="1"/>
  <c r="AA26" i="1"/>
  <c r="AN26" i="1" s="1"/>
  <c r="AA28" i="1"/>
  <c r="AN28" i="1" s="1"/>
  <c r="S30" i="1"/>
  <c r="AB30" i="1"/>
  <c r="AD30" i="1"/>
  <c r="AC40" i="1"/>
  <c r="AA41" i="1"/>
  <c r="AN41" i="1" s="1"/>
  <c r="AA43" i="1"/>
  <c r="AN43" i="1" s="1"/>
  <c r="S45" i="1"/>
  <c r="AB45" i="1"/>
  <c r="AD45" i="1"/>
  <c r="AA47" i="1"/>
  <c r="AN47" i="1" s="1"/>
  <c r="AA49" i="1"/>
  <c r="AN49" i="1" s="1"/>
  <c r="W50" i="1"/>
  <c r="AA51" i="1"/>
  <c r="AN51" i="1" s="1"/>
  <c r="AA53" i="1"/>
  <c r="AN53" i="1" s="1"/>
  <c r="S55" i="1"/>
  <c r="AB55" i="1"/>
  <c r="AD55" i="1"/>
  <c r="AA57" i="1"/>
  <c r="AN57" i="1" s="1"/>
  <c r="AA59" i="1"/>
  <c r="AN59" i="1" s="1"/>
  <c r="AA62" i="1"/>
  <c r="AN62" i="1" s="1"/>
  <c r="AA64" i="1"/>
  <c r="AN64" i="1" s="1"/>
  <c r="AA134" i="1"/>
  <c r="AN134" i="1" s="1"/>
  <c r="AA144" i="1"/>
  <c r="AN144" i="1" s="1"/>
  <c r="AA67" i="1"/>
  <c r="AN67" i="1" s="1"/>
  <c r="AA69" i="1"/>
  <c r="AN69" i="1" s="1"/>
  <c r="AA72" i="1"/>
  <c r="AN72" i="1" s="1"/>
  <c r="AA74" i="1"/>
  <c r="AN74" i="1" s="1"/>
  <c r="AA86" i="1"/>
  <c r="AN86" i="1" s="1"/>
  <c r="AA87" i="1"/>
  <c r="AN87" i="1" s="1"/>
  <c r="AA96" i="1"/>
  <c r="AN96" i="1" s="1"/>
  <c r="AA97" i="1"/>
  <c r="AN97" i="1" s="1"/>
  <c r="AA106" i="1"/>
  <c r="AN106" i="1" s="1"/>
  <c r="AA107" i="1"/>
  <c r="AN107" i="1" s="1"/>
  <c r="W115" i="1"/>
  <c r="AD115" i="1"/>
  <c r="AA126" i="1"/>
  <c r="AN126" i="1" s="1"/>
  <c r="D126" i="1"/>
  <c r="G134" i="1"/>
  <c r="AM134" i="1" s="1"/>
  <c r="AA136" i="1"/>
  <c r="AN136" i="1" s="1"/>
  <c r="D136" i="1"/>
  <c r="G144" i="1"/>
  <c r="AM144" i="1" s="1"/>
  <c r="S145" i="1"/>
  <c r="AC145" i="1"/>
  <c r="F147" i="1"/>
  <c r="F146" i="1" s="1"/>
  <c r="F12" i="1" s="1"/>
  <c r="F11" i="1" s="1"/>
  <c r="N147" i="1"/>
  <c r="N146" i="1" s="1"/>
  <c r="N12" i="1" s="1"/>
  <c r="N11" i="1" s="1"/>
  <c r="AF149" i="1"/>
  <c r="AF148" i="1" s="1"/>
  <c r="AF147" i="1" s="1"/>
  <c r="AF146" i="1" s="1"/>
  <c r="AF12" i="1" s="1"/>
  <c r="I149" i="1"/>
  <c r="I148" i="1" s="1"/>
  <c r="I147" i="1" s="1"/>
  <c r="I146" i="1" s="1"/>
  <c r="I12" i="1" s="1"/>
  <c r="I11" i="1" s="1"/>
  <c r="L147" i="1"/>
  <c r="L146" i="1" s="1"/>
  <c r="L12" i="1" s="1"/>
  <c r="L11" i="1" s="1"/>
  <c r="Q147" i="1"/>
  <c r="Q146" i="1" s="1"/>
  <c r="Q12" i="1" s="1"/>
  <c r="Q11" i="1" s="1"/>
  <c r="S150" i="1"/>
  <c r="S149" i="1" s="1"/>
  <c r="S148" i="1" s="1"/>
  <c r="S147" i="1" s="1"/>
  <c r="S146" i="1" s="1"/>
  <c r="Y147" i="1"/>
  <c r="Y146" i="1" s="1"/>
  <c r="Y12" i="1" s="1"/>
  <c r="Y11" i="1" s="1"/>
  <c r="AG147" i="1"/>
  <c r="AG146" i="1" s="1"/>
  <c r="AG12" i="1" s="1"/>
  <c r="G150" i="1"/>
  <c r="K150" i="1"/>
  <c r="K149" i="1" s="1"/>
  <c r="K148" i="1" s="1"/>
  <c r="K147" i="1" s="1"/>
  <c r="K146" i="1" s="1"/>
  <c r="AA152" i="1"/>
  <c r="AN152" i="1" s="1"/>
  <c r="K154" i="1"/>
  <c r="AM154" i="1" s="1"/>
  <c r="AA164" i="1"/>
  <c r="AN164" i="1" s="1"/>
  <c r="W175" i="1"/>
  <c r="AD175" i="1"/>
  <c r="AA181" i="1"/>
  <c r="AN181" i="1" s="1"/>
  <c r="K182" i="1"/>
  <c r="AM182" i="1" s="1"/>
  <c r="S209" i="1"/>
  <c r="AA216" i="1"/>
  <c r="AN216" i="1" s="1"/>
  <c r="AA217" i="1"/>
  <c r="AN217" i="1" s="1"/>
  <c r="AA219" i="1"/>
  <c r="AN219" i="1" s="1"/>
  <c r="AA226" i="1"/>
  <c r="AN226" i="1" s="1"/>
  <c r="AA227" i="1"/>
  <c r="AN227" i="1" s="1"/>
  <c r="AA229" i="1"/>
  <c r="AN229" i="1" s="1"/>
  <c r="J147" i="1"/>
  <c r="J146" i="1" s="1"/>
  <c r="J12" i="1" s="1"/>
  <c r="J11" i="1" s="1"/>
  <c r="AD149" i="1"/>
  <c r="AD148" i="1" s="1"/>
  <c r="AD147" i="1" s="1"/>
  <c r="AD146" i="1" s="1"/>
  <c r="AD12" i="1" s="1"/>
  <c r="AD179" i="1"/>
  <c r="AD178" i="1" s="1"/>
  <c r="AD177" i="1" s="1"/>
  <c r="AD176" i="1" s="1"/>
  <c r="G235" i="1"/>
  <c r="AM235" i="1" s="1"/>
  <c r="AB238" i="1"/>
  <c r="AD238" i="1"/>
  <c r="AA241" i="1"/>
  <c r="AN241" i="1" s="1"/>
  <c r="AA252" i="1"/>
  <c r="AN252" i="1" s="1"/>
  <c r="W253" i="1"/>
  <c r="AA260" i="1"/>
  <c r="AN260" i="1" s="1"/>
  <c r="AA261" i="1"/>
  <c r="AN261" i="1" s="1"/>
  <c r="AA272" i="1"/>
  <c r="AN272" i="1" s="1"/>
  <c r="W273" i="1"/>
  <c r="AM273" i="1" s="1"/>
  <c r="AA275" i="1"/>
  <c r="AN275" i="1" s="1"/>
  <c r="S278" i="1"/>
  <c r="AC278" i="1"/>
  <c r="AA279" i="1"/>
  <c r="AN279" i="1" s="1"/>
  <c r="AA286" i="1"/>
  <c r="AN286" i="1" s="1"/>
  <c r="AA287" i="1"/>
  <c r="AN287" i="1" s="1"/>
  <c r="AB288" i="1"/>
  <c r="AD288" i="1"/>
  <c r="AA295" i="1"/>
  <c r="AN295" i="1" s="1"/>
  <c r="AA296" i="1"/>
  <c r="AN296" i="1" s="1"/>
  <c r="AB298" i="1"/>
  <c r="AD298" i="1"/>
  <c r="K299" i="1"/>
  <c r="K213" i="1" s="1"/>
  <c r="K212" i="1" s="1"/>
  <c r="K211" i="1" s="1"/>
  <c r="K210" i="1" s="1"/>
  <c r="S299" i="1"/>
  <c r="S213" i="1" s="1"/>
  <c r="S212" i="1" s="1"/>
  <c r="S211" i="1" s="1"/>
  <c r="S210" i="1" s="1"/>
  <c r="AA300" i="1"/>
  <c r="AN300" i="1" s="1"/>
  <c r="AA307" i="1"/>
  <c r="AN307" i="1" s="1"/>
  <c r="AA308" i="1"/>
  <c r="AN308" i="1" s="1"/>
  <c r="AA310" i="1"/>
  <c r="AN310" i="1" s="1"/>
  <c r="AA317" i="1"/>
  <c r="AN317" i="1" s="1"/>
  <c r="AA318" i="1"/>
  <c r="AN318" i="1" s="1"/>
  <c r="AA320" i="1"/>
  <c r="AN320" i="1" s="1"/>
  <c r="AA327" i="1"/>
  <c r="AN327" i="1" s="1"/>
  <c r="AA328" i="1"/>
  <c r="AN328" i="1" s="1"/>
  <c r="AA330" i="1"/>
  <c r="AN330" i="1" s="1"/>
  <c r="AA495" i="1"/>
  <c r="AN495" i="1" s="1"/>
  <c r="AA502" i="1"/>
  <c r="AN502" i="1" s="1"/>
  <c r="AA503" i="1"/>
  <c r="AN503" i="1" s="1"/>
  <c r="AE505" i="1"/>
  <c r="AA511" i="1"/>
  <c r="AN511" i="1" s="1"/>
  <c r="AA512" i="1"/>
  <c r="AN512" i="1" s="1"/>
  <c r="AB514" i="1"/>
  <c r="AD514" i="1"/>
  <c r="AA523" i="1"/>
  <c r="AN523" i="1" s="1"/>
  <c r="S524" i="1"/>
  <c r="AC524" i="1"/>
  <c r="AE525" i="1"/>
  <c r="AA526" i="1"/>
  <c r="AN526" i="1" s="1"/>
  <c r="W529" i="1"/>
  <c r="AA531" i="1"/>
  <c r="AN531" i="1" s="1"/>
  <c r="AA532" i="1"/>
  <c r="AN532" i="1" s="1"/>
  <c r="AB534" i="1"/>
  <c r="AD534" i="1"/>
  <c r="AA542" i="1"/>
  <c r="AN542" i="1" s="1"/>
  <c r="AA543" i="1"/>
  <c r="AN543" i="1" s="1"/>
  <c r="AD544" i="1"/>
  <c r="AA546" i="1"/>
  <c r="AN546" i="1" s="1"/>
  <c r="AD549" i="1"/>
  <c r="AA551" i="1"/>
  <c r="AN551" i="1" s="1"/>
  <c r="AD554" i="1"/>
  <c r="AA555" i="1"/>
  <c r="AA556" i="1"/>
  <c r="AN556" i="1" s="1"/>
  <c r="AA557" i="1"/>
  <c r="AN557" i="1" s="1"/>
  <c r="AB559" i="1"/>
  <c r="AD559" i="1"/>
  <c r="AA566" i="1"/>
  <c r="AN566" i="1" s="1"/>
  <c r="AA567" i="1"/>
  <c r="AN567" i="1" s="1"/>
  <c r="AB569" i="1"/>
  <c r="AD569" i="1"/>
  <c r="AA577" i="1"/>
  <c r="AN577" i="1" s="1"/>
  <c r="AA578" i="1"/>
  <c r="AN578" i="1" s="1"/>
  <c r="AA580" i="1"/>
  <c r="AN580" i="1" s="1"/>
  <c r="W643" i="1"/>
  <c r="AM643" i="1" s="1"/>
  <c r="S677" i="1"/>
  <c r="S682" i="1"/>
  <c r="AA797" i="1"/>
  <c r="AN797" i="1" s="1"/>
  <c r="AB800" i="1"/>
  <c r="AD800" i="1"/>
  <c r="AA337" i="1"/>
  <c r="AN337" i="1" s="1"/>
  <c r="AA338" i="1"/>
  <c r="AN338" i="1" s="1"/>
  <c r="AA340" i="1"/>
  <c r="AN340" i="1" s="1"/>
  <c r="AA347" i="1"/>
  <c r="AN347" i="1" s="1"/>
  <c r="AA348" i="1"/>
  <c r="AN348" i="1" s="1"/>
  <c r="AA350" i="1"/>
  <c r="AN350" i="1" s="1"/>
  <c r="AA357" i="1"/>
  <c r="AN357" i="1" s="1"/>
  <c r="AA358" i="1"/>
  <c r="AN358" i="1" s="1"/>
  <c r="AA360" i="1"/>
  <c r="AN360" i="1" s="1"/>
  <c r="AA367" i="1"/>
  <c r="AN367" i="1" s="1"/>
  <c r="AA368" i="1"/>
  <c r="AN368" i="1" s="1"/>
  <c r="AA370" i="1"/>
  <c r="AN370" i="1" s="1"/>
  <c r="AA377" i="1"/>
  <c r="AN377" i="1" s="1"/>
  <c r="AA378" i="1"/>
  <c r="AN378" i="1" s="1"/>
  <c r="AA380" i="1"/>
  <c r="AN380" i="1" s="1"/>
  <c r="AA387" i="1"/>
  <c r="AN387" i="1" s="1"/>
  <c r="AA388" i="1"/>
  <c r="AN388" i="1" s="1"/>
  <c r="AA390" i="1"/>
  <c r="AN390" i="1" s="1"/>
  <c r="AA397" i="1"/>
  <c r="AN397" i="1" s="1"/>
  <c r="AA398" i="1"/>
  <c r="AN398" i="1" s="1"/>
  <c r="AA400" i="1"/>
  <c r="AN400" i="1" s="1"/>
  <c r="AA407" i="1"/>
  <c r="AN407" i="1" s="1"/>
  <c r="AA408" i="1"/>
  <c r="AN408" i="1" s="1"/>
  <c r="AA410" i="1"/>
  <c r="AN410" i="1" s="1"/>
  <c r="AA417" i="1"/>
  <c r="AN417" i="1" s="1"/>
  <c r="AA418" i="1"/>
  <c r="AN418" i="1" s="1"/>
  <c r="AA420" i="1"/>
  <c r="AN420" i="1" s="1"/>
  <c r="AA427" i="1"/>
  <c r="AN427" i="1" s="1"/>
  <c r="AA428" i="1"/>
  <c r="AN428" i="1" s="1"/>
  <c r="AA430" i="1"/>
  <c r="AN430" i="1" s="1"/>
  <c r="AA437" i="1"/>
  <c r="AN437" i="1" s="1"/>
  <c r="AA438" i="1"/>
  <c r="AN438" i="1" s="1"/>
  <c r="AA440" i="1"/>
  <c r="AN440" i="1" s="1"/>
  <c r="AA447" i="1"/>
  <c r="AN447" i="1" s="1"/>
  <c r="AA448" i="1"/>
  <c r="AN448" i="1" s="1"/>
  <c r="AA450" i="1"/>
  <c r="AN450" i="1" s="1"/>
  <c r="AA457" i="1"/>
  <c r="AN457" i="1" s="1"/>
  <c r="AA458" i="1"/>
  <c r="AN458" i="1" s="1"/>
  <c r="AA460" i="1"/>
  <c r="AN460" i="1" s="1"/>
  <c r="AA467" i="1"/>
  <c r="AN467" i="1" s="1"/>
  <c r="AA468" i="1"/>
  <c r="AN468" i="1" s="1"/>
  <c r="AA470" i="1"/>
  <c r="AN470" i="1" s="1"/>
  <c r="AA477" i="1"/>
  <c r="AN477" i="1" s="1"/>
  <c r="AA478" i="1"/>
  <c r="AN478" i="1" s="1"/>
  <c r="AA480" i="1"/>
  <c r="AN480" i="1" s="1"/>
  <c r="AA487" i="1"/>
  <c r="AN487" i="1" s="1"/>
  <c r="AA488" i="1"/>
  <c r="AN488" i="1" s="1"/>
  <c r="AA490" i="1"/>
  <c r="AN490" i="1" s="1"/>
  <c r="AA525" i="1"/>
  <c r="AN525" i="1" s="1"/>
  <c r="AC299" i="1"/>
  <c r="AC213" i="1" s="1"/>
  <c r="AC212" i="1" s="1"/>
  <c r="AC211" i="1" s="1"/>
  <c r="AC210" i="1" s="1"/>
  <c r="AB648" i="1"/>
  <c r="AD687" i="1"/>
  <c r="AC800" i="1"/>
  <c r="O147" i="1"/>
  <c r="O146" i="1" s="1"/>
  <c r="AA88" i="1"/>
  <c r="AN88" i="1" s="1"/>
  <c r="AA98" i="1"/>
  <c r="AN98" i="1" s="1"/>
  <c r="AA108" i="1"/>
  <c r="AN108" i="1" s="1"/>
  <c r="AA118" i="1"/>
  <c r="AN118" i="1" s="1"/>
  <c r="AA128" i="1"/>
  <c r="AN128" i="1" s="1"/>
  <c r="AA138" i="1"/>
  <c r="AN138" i="1" s="1"/>
  <c r="K12" i="1"/>
  <c r="AA165" i="1"/>
  <c r="AN165" i="1" s="1"/>
  <c r="W40" i="1"/>
  <c r="W60" i="1"/>
  <c r="AM60" i="1" s="1"/>
  <c r="W70" i="1"/>
  <c r="AM70" i="1" s="1"/>
  <c r="AC75" i="1"/>
  <c r="G15" i="1"/>
  <c r="O15" i="1"/>
  <c r="O14" i="1" s="1"/>
  <c r="O13" i="1" s="1"/>
  <c r="W15" i="1"/>
  <c r="W14" i="1" s="1"/>
  <c r="W13" i="1" s="1"/>
  <c r="AA17" i="1"/>
  <c r="AN17" i="1" s="1"/>
  <c r="AA19" i="1"/>
  <c r="AN19" i="1" s="1"/>
  <c r="AC20" i="1"/>
  <c r="AA21" i="1"/>
  <c r="AN21" i="1" s="1"/>
  <c r="AA23" i="1"/>
  <c r="AN23" i="1" s="1"/>
  <c r="S25" i="1"/>
  <c r="AB25" i="1"/>
  <c r="AD25" i="1"/>
  <c r="AA27" i="1"/>
  <c r="AN27" i="1" s="1"/>
  <c r="AA29" i="1"/>
  <c r="AN29" i="1" s="1"/>
  <c r="AC30" i="1"/>
  <c r="AA31" i="1"/>
  <c r="AN31" i="1" s="1"/>
  <c r="AA34" i="1"/>
  <c r="AN34" i="1" s="1"/>
  <c r="W35" i="1"/>
  <c r="AM35" i="1" s="1"/>
  <c r="AA36" i="1"/>
  <c r="AN36" i="1" s="1"/>
  <c r="AA38" i="1"/>
  <c r="AN38" i="1" s="1"/>
  <c r="AB40" i="1"/>
  <c r="AD40" i="1"/>
  <c r="AA42" i="1"/>
  <c r="AN42" i="1" s="1"/>
  <c r="AA44" i="1"/>
  <c r="AN44" i="1" s="1"/>
  <c r="AC45" i="1"/>
  <c r="AA46" i="1"/>
  <c r="AN46" i="1" s="1"/>
  <c r="AA48" i="1"/>
  <c r="AN48" i="1" s="1"/>
  <c r="S50" i="1"/>
  <c r="AB50" i="1"/>
  <c r="AD50" i="1"/>
  <c r="AA52" i="1"/>
  <c r="AN52" i="1" s="1"/>
  <c r="AA54" i="1"/>
  <c r="AN54" i="1" s="1"/>
  <c r="AC55" i="1"/>
  <c r="AA56" i="1"/>
  <c r="AN56" i="1" s="1"/>
  <c r="AB60" i="1"/>
  <c r="AD60" i="1"/>
  <c r="AB65" i="1"/>
  <c r="AD65" i="1"/>
  <c r="AB70" i="1"/>
  <c r="AD70" i="1"/>
  <c r="AB75" i="1"/>
  <c r="AD75" i="1"/>
  <c r="G78" i="1"/>
  <c r="AM78" i="1" s="1"/>
  <c r="AB80" i="1"/>
  <c r="AD80" i="1"/>
  <c r="G83" i="1"/>
  <c r="AM83" i="1" s="1"/>
  <c r="AB85" i="1"/>
  <c r="AD85" i="1"/>
  <c r="G88" i="1"/>
  <c r="AM88" i="1" s="1"/>
  <c r="AB90" i="1"/>
  <c r="AD90" i="1"/>
  <c r="G93" i="1"/>
  <c r="AM93" i="1" s="1"/>
  <c r="AB95" i="1"/>
  <c r="AD95" i="1"/>
  <c r="G98" i="1"/>
  <c r="AM98" i="1" s="1"/>
  <c r="AB100" i="1"/>
  <c r="AD100" i="1"/>
  <c r="G103" i="1"/>
  <c r="AM103" i="1" s="1"/>
  <c r="AB105" i="1"/>
  <c r="AD105" i="1"/>
  <c r="G108" i="1"/>
  <c r="AM108" i="1" s="1"/>
  <c r="G114" i="1"/>
  <c r="AM114" i="1" s="1"/>
  <c r="S115" i="1"/>
  <c r="G118" i="1"/>
  <c r="AM118" i="1" s="1"/>
  <c r="AB120" i="1"/>
  <c r="AD120" i="1"/>
  <c r="G123" i="1"/>
  <c r="AM123" i="1" s="1"/>
  <c r="AB125" i="1"/>
  <c r="AD125" i="1"/>
  <c r="G128" i="1"/>
  <c r="AM128" i="1" s="1"/>
  <c r="W130" i="1"/>
  <c r="AM130" i="1" s="1"/>
  <c r="AD130" i="1"/>
  <c r="G132" i="1"/>
  <c r="AM132" i="1" s="1"/>
  <c r="AB135" i="1"/>
  <c r="AD135" i="1"/>
  <c r="G138" i="1"/>
  <c r="AM138" i="1" s="1"/>
  <c r="W140" i="1"/>
  <c r="AD140" i="1"/>
  <c r="G142" i="1"/>
  <c r="AM142" i="1" s="1"/>
  <c r="W145" i="1"/>
  <c r="AM145" i="1" s="1"/>
  <c r="AD145" i="1"/>
  <c r="P149" i="1"/>
  <c r="P148" i="1" s="1"/>
  <c r="P147" i="1" s="1"/>
  <c r="P146" i="1" s="1"/>
  <c r="P12" i="1" s="1"/>
  <c r="P11" i="1" s="1"/>
  <c r="T149" i="1"/>
  <c r="T148" i="1" s="1"/>
  <c r="T147" i="1" s="1"/>
  <c r="T146" i="1" s="1"/>
  <c r="T12" i="1" s="1"/>
  <c r="T11" i="1" s="1"/>
  <c r="X149" i="1"/>
  <c r="X148" i="1" s="1"/>
  <c r="X147" i="1" s="1"/>
  <c r="X146" i="1" s="1"/>
  <c r="X12" i="1" s="1"/>
  <c r="X11" i="1" s="1"/>
  <c r="U12" i="1"/>
  <c r="U11" i="1" s="1"/>
  <c r="K156" i="1"/>
  <c r="AM156" i="1" s="1"/>
  <c r="AB157" i="1"/>
  <c r="AD157" i="1"/>
  <c r="K161" i="1"/>
  <c r="AM161" i="1" s="1"/>
  <c r="AB162" i="1"/>
  <c r="AD162" i="1"/>
  <c r="G165" i="1"/>
  <c r="AM165" i="1" s="1"/>
  <c r="W168" i="1"/>
  <c r="AM168" i="1" s="1"/>
  <c r="AD168" i="1"/>
  <c r="AA180" i="1"/>
  <c r="AN180" i="1" s="1"/>
  <c r="AB179" i="1"/>
  <c r="AB178" i="1" s="1"/>
  <c r="AB177" i="1" s="1"/>
  <c r="AB176" i="1" s="1"/>
  <c r="AC218" i="1"/>
  <c r="AC65" i="1"/>
  <c r="W75" i="1"/>
  <c r="AM75" i="1" s="1"/>
  <c r="AC80" i="1"/>
  <c r="AC85" i="1"/>
  <c r="AC90" i="1"/>
  <c r="AC95" i="1"/>
  <c r="AC100" i="1"/>
  <c r="AC105" i="1"/>
  <c r="AC120" i="1"/>
  <c r="AC125" i="1"/>
  <c r="AC135" i="1"/>
  <c r="D149" i="1"/>
  <c r="D148" i="1" s="1"/>
  <c r="D147" i="1" s="1"/>
  <c r="D146" i="1" s="1"/>
  <c r="AC157" i="1"/>
  <c r="AC162" i="1"/>
  <c r="AC174" i="1"/>
  <c r="AA174" i="1" s="1"/>
  <c r="AN174" i="1" s="1"/>
  <c r="G174" i="1"/>
  <c r="AM174" i="1" s="1"/>
  <c r="AC184" i="1"/>
  <c r="AC199" i="1"/>
  <c r="D179" i="1"/>
  <c r="D178" i="1" s="1"/>
  <c r="D177" i="1" s="1"/>
  <c r="D176" i="1" s="1"/>
  <c r="AB209" i="1"/>
  <c r="W209" i="1"/>
  <c r="AC223" i="1"/>
  <c r="S175" i="1"/>
  <c r="AC175" i="1"/>
  <c r="K179" i="1"/>
  <c r="K178" i="1" s="1"/>
  <c r="K177" i="1" s="1"/>
  <c r="K176" i="1" s="1"/>
  <c r="S179" i="1"/>
  <c r="S178" i="1" s="1"/>
  <c r="S177" i="1" s="1"/>
  <c r="S176" i="1" s="1"/>
  <c r="AC179" i="1"/>
  <c r="AC178" i="1" s="1"/>
  <c r="AC177" i="1" s="1"/>
  <c r="AC176" i="1" s="1"/>
  <c r="AE179" i="1"/>
  <c r="AE178" i="1" s="1"/>
  <c r="AE177" i="1" s="1"/>
  <c r="AE176" i="1" s="1"/>
  <c r="AA183" i="1"/>
  <c r="AN183" i="1" s="1"/>
  <c r="AB184" i="1"/>
  <c r="AD184" i="1"/>
  <c r="AA187" i="1"/>
  <c r="AN187" i="1" s="1"/>
  <c r="S189" i="1"/>
  <c r="AC189" i="1"/>
  <c r="AA189" i="1" s="1"/>
  <c r="AN189" i="1" s="1"/>
  <c r="AA191" i="1"/>
  <c r="AN191" i="1" s="1"/>
  <c r="AA193" i="1"/>
  <c r="AN193" i="1" s="1"/>
  <c r="AB194" i="1"/>
  <c r="AD194" i="1"/>
  <c r="AA197" i="1"/>
  <c r="AN197" i="1" s="1"/>
  <c r="AB199" i="1"/>
  <c r="AD199" i="1"/>
  <c r="G179" i="1"/>
  <c r="O179" i="1"/>
  <c r="O178" i="1" s="1"/>
  <c r="O177" i="1" s="1"/>
  <c r="O176" i="1" s="1"/>
  <c r="W179" i="1"/>
  <c r="W178" i="1" s="1"/>
  <c r="W177" i="1" s="1"/>
  <c r="W176" i="1" s="1"/>
  <c r="S204" i="1"/>
  <c r="AC204" i="1"/>
  <c r="AC209" i="1"/>
  <c r="AA215" i="1"/>
  <c r="AN215" i="1" s="1"/>
  <c r="AB218" i="1"/>
  <c r="AD218" i="1"/>
  <c r="AA220" i="1"/>
  <c r="AN220" i="1" s="1"/>
  <c r="AB223" i="1"/>
  <c r="AD223" i="1"/>
  <c r="AA225" i="1"/>
  <c r="AN225" i="1" s="1"/>
  <c r="AB228" i="1"/>
  <c r="AD228" i="1"/>
  <c r="AA230" i="1"/>
  <c r="AN230" i="1" s="1"/>
  <c r="AB233" i="1"/>
  <c r="AD233" i="1"/>
  <c r="AB234" i="1"/>
  <c r="AD234" i="1"/>
  <c r="S238" i="1"/>
  <c r="AC238" i="1"/>
  <c r="AA240" i="1"/>
  <c r="AN240" i="1" s="1"/>
  <c r="AA242" i="1"/>
  <c r="AN242" i="1" s="1"/>
  <c r="AB243" i="1"/>
  <c r="AD243" i="1"/>
  <c r="AA244" i="1"/>
  <c r="AN244" i="1" s="1"/>
  <c r="S248" i="1"/>
  <c r="AC248" i="1"/>
  <c r="AA248" i="1" s="1"/>
  <c r="AN248" i="1" s="1"/>
  <c r="AA251" i="1"/>
  <c r="AN251" i="1" s="1"/>
  <c r="AC253" i="1"/>
  <c r="AB263" i="1"/>
  <c r="AD263" i="1"/>
  <c r="AA271" i="1"/>
  <c r="AN271" i="1" s="1"/>
  <c r="AC273" i="1"/>
  <c r="AA274" i="1"/>
  <c r="AN274" i="1" s="1"/>
  <c r="AA277" i="1"/>
  <c r="AN277" i="1" s="1"/>
  <c r="AB278" i="1"/>
  <c r="AD278" i="1"/>
  <c r="AB283" i="1"/>
  <c r="AD283" i="1"/>
  <c r="AA285" i="1"/>
  <c r="AN285" i="1" s="1"/>
  <c r="S288" i="1"/>
  <c r="AC288" i="1"/>
  <c r="AA291" i="1"/>
  <c r="AN291" i="1" s="1"/>
  <c r="AB293" i="1"/>
  <c r="AD293" i="1"/>
  <c r="S298" i="1"/>
  <c r="AC298" i="1"/>
  <c r="AA301" i="1"/>
  <c r="AN301" i="1" s="1"/>
  <c r="AB304" i="1"/>
  <c r="AD304" i="1"/>
  <c r="AA306" i="1"/>
  <c r="AN306" i="1" s="1"/>
  <c r="AB309" i="1"/>
  <c r="AD309" i="1"/>
  <c r="AA311" i="1"/>
  <c r="AN311" i="1" s="1"/>
  <c r="AB314" i="1"/>
  <c r="AD314" i="1"/>
  <c r="AA316" i="1"/>
  <c r="AN316" i="1" s="1"/>
  <c r="AB319" i="1"/>
  <c r="AD319" i="1"/>
  <c r="AA321" i="1"/>
  <c r="AN321" i="1" s="1"/>
  <c r="AB324" i="1"/>
  <c r="AD324" i="1"/>
  <c r="AA326" i="1"/>
  <c r="AN326" i="1" s="1"/>
  <c r="AB329" i="1"/>
  <c r="AD329" i="1"/>
  <c r="AA331" i="1"/>
  <c r="AN331" i="1" s="1"/>
  <c r="AB334" i="1"/>
  <c r="AD334" i="1"/>
  <c r="AA336" i="1"/>
  <c r="AN336" i="1" s="1"/>
  <c r="AB339" i="1"/>
  <c r="AD339" i="1"/>
  <c r="AA341" i="1"/>
  <c r="AN341" i="1" s="1"/>
  <c r="AB344" i="1"/>
  <c r="AD344" i="1"/>
  <c r="AA346" i="1"/>
  <c r="AN346" i="1" s="1"/>
  <c r="AB349" i="1"/>
  <c r="AD349" i="1"/>
  <c r="AA351" i="1"/>
  <c r="AN351" i="1" s="1"/>
  <c r="AB354" i="1"/>
  <c r="AD354" i="1"/>
  <c r="AA356" i="1"/>
  <c r="AN356" i="1" s="1"/>
  <c r="AB359" i="1"/>
  <c r="AD359" i="1"/>
  <c r="AA361" i="1"/>
  <c r="AN361" i="1" s="1"/>
  <c r="AB364" i="1"/>
  <c r="AD364" i="1"/>
  <c r="AA366" i="1"/>
  <c r="AN366" i="1" s="1"/>
  <c r="AB369" i="1"/>
  <c r="AD369" i="1"/>
  <c r="AA371" i="1"/>
  <c r="AN371" i="1" s="1"/>
  <c r="AB374" i="1"/>
  <c r="AD374" i="1"/>
  <c r="AA376" i="1"/>
  <c r="AN376" i="1" s="1"/>
  <c r="AB379" i="1"/>
  <c r="AD379" i="1"/>
  <c r="AA381" i="1"/>
  <c r="AN381" i="1" s="1"/>
  <c r="AB384" i="1"/>
  <c r="AD384" i="1"/>
  <c r="AA386" i="1"/>
  <c r="AN386" i="1" s="1"/>
  <c r="AB389" i="1"/>
  <c r="AD389" i="1"/>
  <c r="AA391" i="1"/>
  <c r="AN391" i="1" s="1"/>
  <c r="AB394" i="1"/>
  <c r="AD394" i="1"/>
  <c r="AA396" i="1"/>
  <c r="AN396" i="1" s="1"/>
  <c r="AB399" i="1"/>
  <c r="AD399" i="1"/>
  <c r="AA401" i="1"/>
  <c r="AN401" i="1" s="1"/>
  <c r="AB404" i="1"/>
  <c r="AD404" i="1"/>
  <c r="AA406" i="1"/>
  <c r="AN406" i="1" s="1"/>
  <c r="AA411" i="1"/>
  <c r="AN411" i="1" s="1"/>
  <c r="AB414" i="1"/>
  <c r="AD414" i="1"/>
  <c r="AA416" i="1"/>
  <c r="AN416" i="1" s="1"/>
  <c r="AB419" i="1"/>
  <c r="AD419" i="1"/>
  <c r="AA421" i="1"/>
  <c r="AN421" i="1" s="1"/>
  <c r="AB424" i="1"/>
  <c r="AD424" i="1"/>
  <c r="AA426" i="1"/>
  <c r="AN426" i="1" s="1"/>
  <c r="AB429" i="1"/>
  <c r="AD429" i="1"/>
  <c r="AA431" i="1"/>
  <c r="AN431" i="1" s="1"/>
  <c r="AB434" i="1"/>
  <c r="AD434" i="1"/>
  <c r="AA436" i="1"/>
  <c r="AN436" i="1" s="1"/>
  <c r="AB439" i="1"/>
  <c r="AD439" i="1"/>
  <c r="AA441" i="1"/>
  <c r="AN441" i="1" s="1"/>
  <c r="AB444" i="1"/>
  <c r="AD444" i="1"/>
  <c r="AA446" i="1"/>
  <c r="AN446" i="1" s="1"/>
  <c r="AB449" i="1"/>
  <c r="AD449" i="1"/>
  <c r="AA451" i="1"/>
  <c r="AN451" i="1" s="1"/>
  <c r="AB454" i="1"/>
  <c r="AD454" i="1"/>
  <c r="AA456" i="1"/>
  <c r="AN456" i="1" s="1"/>
  <c r="AB459" i="1"/>
  <c r="AD459" i="1"/>
  <c r="AA461" i="1"/>
  <c r="AN461" i="1" s="1"/>
  <c r="AB464" i="1"/>
  <c r="AD464" i="1"/>
  <c r="AA466" i="1"/>
  <c r="AN466" i="1" s="1"/>
  <c r="AB469" i="1"/>
  <c r="AD469" i="1"/>
  <c r="AA471" i="1"/>
  <c r="AN471" i="1" s="1"/>
  <c r="AB474" i="1"/>
  <c r="AD474" i="1"/>
  <c r="AA476" i="1"/>
  <c r="AN476" i="1" s="1"/>
  <c r="AB479" i="1"/>
  <c r="AD479" i="1"/>
  <c r="AA481" i="1"/>
  <c r="AN481" i="1" s="1"/>
  <c r="AB484" i="1"/>
  <c r="AD484" i="1"/>
  <c r="AA486" i="1"/>
  <c r="AN486" i="1" s="1"/>
  <c r="AB489" i="1"/>
  <c r="AD489" i="1"/>
  <c r="AA491" i="1"/>
  <c r="AN491" i="1" s="1"/>
  <c r="AB494" i="1"/>
  <c r="AD494" i="1"/>
  <c r="AA496" i="1"/>
  <c r="AN496" i="1" s="1"/>
  <c r="AB499" i="1"/>
  <c r="AD499" i="1"/>
  <c r="AA501" i="1"/>
  <c r="AN501" i="1" s="1"/>
  <c r="AB504" i="1"/>
  <c r="AD504" i="1"/>
  <c r="AB505" i="1"/>
  <c r="AA505" i="1" s="1"/>
  <c r="AA507" i="1"/>
  <c r="AN507" i="1" s="1"/>
  <c r="AB509" i="1"/>
  <c r="AD509" i="1"/>
  <c r="S514" i="1"/>
  <c r="AC514" i="1"/>
  <c r="AA516" i="1"/>
  <c r="AN516" i="1" s="1"/>
  <c r="AB519" i="1"/>
  <c r="AD519" i="1"/>
  <c r="AB520" i="1"/>
  <c r="AA520" i="1" s="1"/>
  <c r="AN520" i="1" s="1"/>
  <c r="AA522" i="1"/>
  <c r="AN522" i="1" s="1"/>
  <c r="AB524" i="1"/>
  <c r="AD524" i="1"/>
  <c r="AA528" i="1"/>
  <c r="AN528" i="1" s="1"/>
  <c r="AC529" i="1"/>
  <c r="AE530" i="1"/>
  <c r="S534" i="1"/>
  <c r="AC534" i="1"/>
  <c r="AA536" i="1"/>
  <c r="AN536" i="1" s="1"/>
  <c r="AB539" i="1"/>
  <c r="AD539" i="1"/>
  <c r="AA541" i="1"/>
  <c r="AN541" i="1" s="1"/>
  <c r="AC228" i="1"/>
  <c r="AC233" i="1"/>
  <c r="AA233" i="1" s="1"/>
  <c r="AN233" i="1" s="1"/>
  <c r="AC243" i="1"/>
  <c r="AB253" i="1"/>
  <c r="AD253" i="1"/>
  <c r="AC263" i="1"/>
  <c r="AB273" i="1"/>
  <c r="AD273" i="1"/>
  <c r="AC283" i="1"/>
  <c r="AD299" i="1"/>
  <c r="D299" i="1"/>
  <c r="AC304" i="1"/>
  <c r="AC309" i="1"/>
  <c r="AC314" i="1"/>
  <c r="AC319" i="1"/>
  <c r="AC324" i="1"/>
  <c r="AC329" i="1"/>
  <c r="AC334" i="1"/>
  <c r="AA334" i="1" s="1"/>
  <c r="AN334" i="1" s="1"/>
  <c r="AC339" i="1"/>
  <c r="AC344" i="1"/>
  <c r="AC349" i="1"/>
  <c r="AC354" i="1"/>
  <c r="AC359" i="1"/>
  <c r="AC364" i="1"/>
  <c r="AC369" i="1"/>
  <c r="AC374" i="1"/>
  <c r="AA374" i="1" s="1"/>
  <c r="AN374" i="1" s="1"/>
  <c r="AC379" i="1"/>
  <c r="AC384" i="1"/>
  <c r="AC389" i="1"/>
  <c r="AC394" i="1"/>
  <c r="AC399" i="1"/>
  <c r="AC404" i="1"/>
  <c r="AC409" i="1"/>
  <c r="AC414" i="1"/>
  <c r="AC419" i="1"/>
  <c r="AC424" i="1"/>
  <c r="AC429" i="1"/>
  <c r="AC434" i="1"/>
  <c r="AC439" i="1"/>
  <c r="AC444" i="1"/>
  <c r="AC449" i="1"/>
  <c r="AC454" i="1"/>
  <c r="AC459" i="1"/>
  <c r="AC464" i="1"/>
  <c r="AC469" i="1"/>
  <c r="AC474" i="1"/>
  <c r="AC479" i="1"/>
  <c r="AC484" i="1"/>
  <c r="AC489" i="1"/>
  <c r="AC494" i="1"/>
  <c r="AC499" i="1"/>
  <c r="AC504" i="1"/>
  <c r="AC519" i="1"/>
  <c r="AB529" i="1"/>
  <c r="AD529" i="1"/>
  <c r="AA530" i="1"/>
  <c r="AC539" i="1"/>
  <c r="AB544" i="1"/>
  <c r="W544" i="1"/>
  <c r="AM544" i="1" s="1"/>
  <c r="AB549" i="1"/>
  <c r="W549" i="1"/>
  <c r="AM549" i="1" s="1"/>
  <c r="AB554" i="1"/>
  <c r="W554" i="1"/>
  <c r="AM554" i="1" s="1"/>
  <c r="AC544" i="1"/>
  <c r="AA545" i="1"/>
  <c r="AN545" i="1" s="1"/>
  <c r="AA548" i="1"/>
  <c r="AN548" i="1" s="1"/>
  <c r="AC549" i="1"/>
  <c r="AA550" i="1"/>
  <c r="AN550" i="1" s="1"/>
  <c r="AA553" i="1"/>
  <c r="AN553" i="1" s="1"/>
  <c r="AC554" i="1"/>
  <c r="AE555" i="1"/>
  <c r="S559" i="1"/>
  <c r="AC559" i="1"/>
  <c r="AA562" i="1"/>
  <c r="AN562" i="1" s="1"/>
  <c r="AB564" i="1"/>
  <c r="AD564" i="1"/>
  <c r="S569" i="1"/>
  <c r="AC569" i="1"/>
  <c r="AA569" i="1" s="1"/>
  <c r="AN569" i="1" s="1"/>
  <c r="AA571" i="1"/>
  <c r="AN571" i="1" s="1"/>
  <c r="AB574" i="1"/>
  <c r="AD574" i="1"/>
  <c r="AA576" i="1"/>
  <c r="AN576" i="1" s="1"/>
  <c r="AB579" i="1"/>
  <c r="AD579" i="1"/>
  <c r="AA581" i="1"/>
  <c r="AN581" i="1" s="1"/>
  <c r="AB584" i="1"/>
  <c r="AD584" i="1"/>
  <c r="AA586" i="1"/>
  <c r="AN586" i="1" s="1"/>
  <c r="AA588" i="1"/>
  <c r="AN588" i="1" s="1"/>
  <c r="AB589" i="1"/>
  <c r="AD589" i="1"/>
  <c r="AA591" i="1"/>
  <c r="AN591" i="1" s="1"/>
  <c r="AA593" i="1"/>
  <c r="AN593" i="1" s="1"/>
  <c r="AB594" i="1"/>
  <c r="AD594" i="1"/>
  <c r="AA596" i="1"/>
  <c r="AN596" i="1" s="1"/>
  <c r="AA597" i="1"/>
  <c r="AN597" i="1" s="1"/>
  <c r="S599" i="1"/>
  <c r="AB599" i="1"/>
  <c r="AD599" i="1"/>
  <c r="G601" i="1"/>
  <c r="AM601" i="1" s="1"/>
  <c r="G602" i="1"/>
  <c r="AM602" i="1" s="1"/>
  <c r="G603" i="1"/>
  <c r="AM603" i="1" s="1"/>
  <c r="AB604" i="1"/>
  <c r="AD604" i="1"/>
  <c r="G606" i="1"/>
  <c r="AM606" i="1" s="1"/>
  <c r="G607" i="1"/>
  <c r="AM607" i="1" s="1"/>
  <c r="G608" i="1"/>
  <c r="AM608" i="1" s="1"/>
  <c r="AB609" i="1"/>
  <c r="AD609" i="1"/>
  <c r="G611" i="1"/>
  <c r="AM611" i="1" s="1"/>
  <c r="G612" i="1"/>
  <c r="AM612" i="1" s="1"/>
  <c r="G613" i="1"/>
  <c r="AM613" i="1" s="1"/>
  <c r="AB614" i="1"/>
  <c r="AD614" i="1"/>
  <c r="G616" i="1"/>
  <c r="AM616" i="1" s="1"/>
  <c r="G617" i="1"/>
  <c r="AM617" i="1" s="1"/>
  <c r="G618" i="1"/>
  <c r="AM618" i="1" s="1"/>
  <c r="AB619" i="1"/>
  <c r="AD619" i="1"/>
  <c r="G621" i="1"/>
  <c r="AM621" i="1" s="1"/>
  <c r="G622" i="1"/>
  <c r="AM622" i="1" s="1"/>
  <c r="G623" i="1"/>
  <c r="AM623" i="1" s="1"/>
  <c r="AB624" i="1"/>
  <c r="AD624" i="1"/>
  <c r="G626" i="1"/>
  <c r="AM626" i="1" s="1"/>
  <c r="G627" i="1"/>
  <c r="AM627" i="1" s="1"/>
  <c r="G628" i="1"/>
  <c r="AM628" i="1" s="1"/>
  <c r="AB629" i="1"/>
  <c r="AD629" i="1"/>
  <c r="G631" i="1"/>
  <c r="AM631" i="1" s="1"/>
  <c r="G632" i="1"/>
  <c r="AM632" i="1" s="1"/>
  <c r="G633" i="1"/>
  <c r="AM633" i="1" s="1"/>
  <c r="AB634" i="1"/>
  <c r="AD634" i="1"/>
  <c r="AC643" i="1"/>
  <c r="AA644" i="1"/>
  <c r="AN644" i="1" s="1"/>
  <c r="S648" i="1"/>
  <c r="W648" i="1"/>
  <c r="AA649" i="1"/>
  <c r="AN649" i="1" s="1"/>
  <c r="S653" i="1"/>
  <c r="AC653" i="1"/>
  <c r="AA663" i="1"/>
  <c r="AN663" i="1" s="1"/>
  <c r="AA665" i="1"/>
  <c r="AN665" i="1" s="1"/>
  <c r="AC667" i="1"/>
  <c r="AA668" i="1"/>
  <c r="AN668" i="1" s="1"/>
  <c r="AA670" i="1"/>
  <c r="AN670" i="1" s="1"/>
  <c r="AC672" i="1"/>
  <c r="AA673" i="1"/>
  <c r="AN673" i="1" s="1"/>
  <c r="AA675" i="1"/>
  <c r="AN675" i="1" s="1"/>
  <c r="W677" i="1"/>
  <c r="AM677" i="1" s="1"/>
  <c r="AD677" i="1"/>
  <c r="AC678" i="1"/>
  <c r="AC662" i="1" s="1"/>
  <c r="AC661" i="1" s="1"/>
  <c r="AC660" i="1" s="1"/>
  <c r="AC659" i="1" s="1"/>
  <c r="AC682" i="1"/>
  <c r="AA683" i="1"/>
  <c r="AN683" i="1" s="1"/>
  <c r="S687" i="1"/>
  <c r="AC687" i="1"/>
  <c r="S702" i="1"/>
  <c r="AC702" i="1"/>
  <c r="S707" i="1"/>
  <c r="AC707" i="1"/>
  <c r="AC711" i="1"/>
  <c r="AA711" i="1" s="1"/>
  <c r="AN711" i="1" s="1"/>
  <c r="G711" i="1"/>
  <c r="AM711" i="1" s="1"/>
  <c r="AC714" i="1"/>
  <c r="G714" i="1"/>
  <c r="AM714" i="1" s="1"/>
  <c r="AC716" i="1"/>
  <c r="AA716" i="1" s="1"/>
  <c r="AN716" i="1" s="1"/>
  <c r="G716" i="1"/>
  <c r="AM716" i="1" s="1"/>
  <c r="AC574" i="1"/>
  <c r="AC579" i="1"/>
  <c r="AC584" i="1"/>
  <c r="AC589" i="1"/>
  <c r="AC594" i="1"/>
  <c r="AC604" i="1"/>
  <c r="AC609" i="1"/>
  <c r="AC614" i="1"/>
  <c r="AC619" i="1"/>
  <c r="AC624" i="1"/>
  <c r="AC629" i="1"/>
  <c r="AC634" i="1"/>
  <c r="AB643" i="1"/>
  <c r="AD643" i="1"/>
  <c r="AD648" i="1"/>
  <c r="AB667" i="1"/>
  <c r="AD667" i="1"/>
  <c r="AB672" i="1"/>
  <c r="AD672" i="1"/>
  <c r="AB682" i="1"/>
  <c r="AD682" i="1"/>
  <c r="AC710" i="1"/>
  <c r="AA710" i="1" s="1"/>
  <c r="AN710" i="1" s="1"/>
  <c r="G710" i="1"/>
  <c r="AM710" i="1" s="1"/>
  <c r="AC712" i="1"/>
  <c r="AC715" i="1"/>
  <c r="AA715" i="1" s="1"/>
  <c r="AN715" i="1" s="1"/>
  <c r="G715" i="1"/>
  <c r="AM715" i="1" s="1"/>
  <c r="AC717" i="1"/>
  <c r="AB712" i="1"/>
  <c r="AD712" i="1"/>
  <c r="AB717" i="1"/>
  <c r="AD717" i="1"/>
  <c r="G719" i="1"/>
  <c r="AM719" i="1" s="1"/>
  <c r="G720" i="1"/>
  <c r="AM720" i="1" s="1"/>
  <c r="G721" i="1"/>
  <c r="AM721" i="1" s="1"/>
  <c r="W722" i="1"/>
  <c r="AM722" i="1" s="1"/>
  <c r="AD722" i="1"/>
  <c r="G724" i="1"/>
  <c r="AM724" i="1" s="1"/>
  <c r="G725" i="1"/>
  <c r="AM725" i="1" s="1"/>
  <c r="G726" i="1"/>
  <c r="AM726" i="1" s="1"/>
  <c r="W727" i="1"/>
  <c r="AM727" i="1" s="1"/>
  <c r="AD727" i="1"/>
  <c r="G729" i="1"/>
  <c r="AM729" i="1" s="1"/>
  <c r="G730" i="1"/>
  <c r="AM730" i="1" s="1"/>
  <c r="G731" i="1"/>
  <c r="AM731" i="1" s="1"/>
  <c r="W732" i="1"/>
  <c r="AM732" i="1" s="1"/>
  <c r="AD732" i="1"/>
  <c r="G734" i="1"/>
  <c r="AM734" i="1" s="1"/>
  <c r="G735" i="1"/>
  <c r="AM735" i="1" s="1"/>
  <c r="G736" i="1"/>
  <c r="AM736" i="1" s="1"/>
  <c r="W737" i="1"/>
  <c r="AM737" i="1" s="1"/>
  <c r="AD737" i="1"/>
  <c r="G739" i="1"/>
  <c r="AM739" i="1" s="1"/>
  <c r="G740" i="1"/>
  <c r="AM740" i="1" s="1"/>
  <c r="G741" i="1"/>
  <c r="AM741" i="1" s="1"/>
  <c r="W742" i="1"/>
  <c r="AM742" i="1" s="1"/>
  <c r="AD742" i="1"/>
  <c r="G744" i="1"/>
  <c r="AM744" i="1" s="1"/>
  <c r="G745" i="1"/>
  <c r="AM745" i="1" s="1"/>
  <c r="G746" i="1"/>
  <c r="AM746" i="1" s="1"/>
  <c r="W747" i="1"/>
  <c r="AM747" i="1" s="1"/>
  <c r="AD747" i="1"/>
  <c r="G749" i="1"/>
  <c r="AM749" i="1" s="1"/>
  <c r="G750" i="1"/>
  <c r="AM750" i="1" s="1"/>
  <c r="G751" i="1"/>
  <c r="AM751" i="1" s="1"/>
  <c r="W752" i="1"/>
  <c r="AM752" i="1" s="1"/>
  <c r="AD752" i="1"/>
  <c r="G754" i="1"/>
  <c r="AM754" i="1" s="1"/>
  <c r="G755" i="1"/>
  <c r="AM755" i="1" s="1"/>
  <c r="G756" i="1"/>
  <c r="AM756" i="1" s="1"/>
  <c r="W757" i="1"/>
  <c r="AD757" i="1"/>
  <c r="G759" i="1"/>
  <c r="AM759" i="1" s="1"/>
  <c r="G760" i="1"/>
  <c r="AM760" i="1" s="1"/>
  <c r="G761" i="1"/>
  <c r="AM761" i="1" s="1"/>
  <c r="W762" i="1"/>
  <c r="AM762" i="1" s="1"/>
  <c r="AD762" i="1"/>
  <c r="AA721" i="1"/>
  <c r="AN721" i="1" s="1"/>
  <c r="AC722" i="1"/>
  <c r="AC727" i="1"/>
  <c r="AC732" i="1"/>
  <c r="AC737" i="1"/>
  <c r="AC742" i="1"/>
  <c r="AC747" i="1"/>
  <c r="AC752" i="1"/>
  <c r="AC757" i="1"/>
  <c r="AC762" i="1"/>
  <c r="AA75" i="1"/>
  <c r="AN75" i="1" s="1"/>
  <c r="AA79" i="1"/>
  <c r="AN79" i="1" s="1"/>
  <c r="AA84" i="1"/>
  <c r="AN84" i="1" s="1"/>
  <c r="AA89" i="1"/>
  <c r="AN89" i="1" s="1"/>
  <c r="AA90" i="1"/>
  <c r="AN90" i="1" s="1"/>
  <c r="AA94" i="1"/>
  <c r="AN94" i="1" s="1"/>
  <c r="AA95" i="1"/>
  <c r="AN95" i="1" s="1"/>
  <c r="AA99" i="1"/>
  <c r="AN99" i="1" s="1"/>
  <c r="AA104" i="1"/>
  <c r="AN104" i="1" s="1"/>
  <c r="AA109" i="1"/>
  <c r="AN109" i="1" s="1"/>
  <c r="W20" i="1"/>
  <c r="AC25" i="1"/>
  <c r="W30" i="1"/>
  <c r="AC35" i="1"/>
  <c r="W45" i="1"/>
  <c r="AM45" i="1" s="1"/>
  <c r="AC50" i="1"/>
  <c r="W55" i="1"/>
  <c r="AM55" i="1" s="1"/>
  <c r="G77" i="1"/>
  <c r="AM77" i="1" s="1"/>
  <c r="G79" i="1"/>
  <c r="AM79" i="1" s="1"/>
  <c r="G82" i="1"/>
  <c r="AM82" i="1" s="1"/>
  <c r="G84" i="1"/>
  <c r="AM84" i="1" s="1"/>
  <c r="G87" i="1"/>
  <c r="AM87" i="1" s="1"/>
  <c r="G89" i="1"/>
  <c r="AM89" i="1" s="1"/>
  <c r="G92" i="1"/>
  <c r="AM92" i="1" s="1"/>
  <c r="G94" i="1"/>
  <c r="AM94" i="1" s="1"/>
  <c r="G97" i="1"/>
  <c r="AM97" i="1" s="1"/>
  <c r="G99" i="1"/>
  <c r="AM99" i="1" s="1"/>
  <c r="G102" i="1"/>
  <c r="AM102" i="1" s="1"/>
  <c r="G104" i="1"/>
  <c r="AM104" i="1" s="1"/>
  <c r="G107" i="1"/>
  <c r="AM107" i="1" s="1"/>
  <c r="G109" i="1"/>
  <c r="AM109" i="1" s="1"/>
  <c r="AC110" i="1"/>
  <c r="AB110" i="1"/>
  <c r="AC113" i="1"/>
  <c r="AA113" i="1" s="1"/>
  <c r="AN113" i="1" s="1"/>
  <c r="G113" i="1"/>
  <c r="AM113" i="1" s="1"/>
  <c r="AC115" i="1"/>
  <c r="AB115" i="1"/>
  <c r="AC117" i="1"/>
  <c r="AA117" i="1" s="1"/>
  <c r="AN117" i="1" s="1"/>
  <c r="G117" i="1"/>
  <c r="AM117" i="1" s="1"/>
  <c r="AC122" i="1"/>
  <c r="AA122" i="1" s="1"/>
  <c r="AN122" i="1" s="1"/>
  <c r="G122" i="1"/>
  <c r="AM122" i="1" s="1"/>
  <c r="AC127" i="1"/>
  <c r="AA127" i="1" s="1"/>
  <c r="AN127" i="1" s="1"/>
  <c r="G127" i="1"/>
  <c r="AM127" i="1" s="1"/>
  <c r="AC137" i="1"/>
  <c r="AA137" i="1" s="1"/>
  <c r="AN137" i="1" s="1"/>
  <c r="G137" i="1"/>
  <c r="AM137" i="1" s="1"/>
  <c r="AA151" i="1"/>
  <c r="AN151" i="1" s="1"/>
  <c r="AB150" i="1"/>
  <c r="AA154" i="1"/>
  <c r="AN154" i="1" s="1"/>
  <c r="AC155" i="1"/>
  <c r="AA155" i="1" s="1"/>
  <c r="AN155" i="1" s="1"/>
  <c r="AA159" i="1"/>
  <c r="AN159" i="1" s="1"/>
  <c r="AC160" i="1"/>
  <c r="AA160" i="1" s="1"/>
  <c r="AN160" i="1" s="1"/>
  <c r="AC163" i="1"/>
  <c r="AC149" i="1" s="1"/>
  <c r="AC148" i="1" s="1"/>
  <c r="AC147" i="1" s="1"/>
  <c r="AC146" i="1" s="1"/>
  <c r="G163" i="1"/>
  <c r="AA182" i="1"/>
  <c r="AN182" i="1" s="1"/>
  <c r="AA194" i="1"/>
  <c r="AN194" i="1" s="1"/>
  <c r="AA206" i="1"/>
  <c r="AN206" i="1" s="1"/>
  <c r="AA207" i="1"/>
  <c r="AN207" i="1" s="1"/>
  <c r="AA208" i="1"/>
  <c r="AN208" i="1" s="1"/>
  <c r="AA235" i="1"/>
  <c r="AN235" i="1" s="1"/>
  <c r="AA236" i="1"/>
  <c r="AN236" i="1" s="1"/>
  <c r="AA237" i="1"/>
  <c r="AN237" i="1" s="1"/>
  <c r="AC119" i="1"/>
  <c r="AA119" i="1" s="1"/>
  <c r="AN119" i="1" s="1"/>
  <c r="G119" i="1"/>
  <c r="AM119" i="1" s="1"/>
  <c r="AC124" i="1"/>
  <c r="AA124" i="1" s="1"/>
  <c r="AN124" i="1" s="1"/>
  <c r="G124" i="1"/>
  <c r="AM124" i="1" s="1"/>
  <c r="AC129" i="1"/>
  <c r="AA129" i="1" s="1"/>
  <c r="AN129" i="1" s="1"/>
  <c r="G129" i="1"/>
  <c r="AM129" i="1" s="1"/>
  <c r="AB130" i="1"/>
  <c r="AC133" i="1"/>
  <c r="AA133" i="1" s="1"/>
  <c r="AN133" i="1" s="1"/>
  <c r="G133" i="1"/>
  <c r="AM133" i="1" s="1"/>
  <c r="AC139" i="1"/>
  <c r="AA139" i="1" s="1"/>
  <c r="AN139" i="1" s="1"/>
  <c r="G139" i="1"/>
  <c r="AM139" i="1" s="1"/>
  <c r="AB140" i="1"/>
  <c r="AC143" i="1"/>
  <c r="AA143" i="1" s="1"/>
  <c r="AN143" i="1" s="1"/>
  <c r="G143" i="1"/>
  <c r="AM143" i="1" s="1"/>
  <c r="AB145" i="1"/>
  <c r="AA145" i="1" s="1"/>
  <c r="AN145" i="1" s="1"/>
  <c r="C147" i="1"/>
  <c r="C146" i="1" s="1"/>
  <c r="C12" i="1" s="1"/>
  <c r="C11" i="1" s="1"/>
  <c r="AA156" i="1"/>
  <c r="AN156" i="1" s="1"/>
  <c r="AA161" i="1"/>
  <c r="AN161" i="1" s="1"/>
  <c r="AC166" i="1"/>
  <c r="AA166" i="1" s="1"/>
  <c r="AN166" i="1" s="1"/>
  <c r="G166" i="1"/>
  <c r="AM166" i="1" s="1"/>
  <c r="AB168" i="1"/>
  <c r="AC173" i="1"/>
  <c r="AA173" i="1" s="1"/>
  <c r="AN173" i="1" s="1"/>
  <c r="G173" i="1"/>
  <c r="AM173" i="1" s="1"/>
  <c r="AB175" i="1"/>
  <c r="K181" i="1"/>
  <c r="AM181" i="1" s="1"/>
  <c r="K183" i="1"/>
  <c r="AM183" i="1" s="1"/>
  <c r="W184" i="1"/>
  <c r="W189" i="1"/>
  <c r="AM189" i="1" s="1"/>
  <c r="W194" i="1"/>
  <c r="AM194" i="1" s="1"/>
  <c r="W204" i="1"/>
  <c r="AM204" i="1" s="1"/>
  <c r="AF213" i="1"/>
  <c r="AF212" i="1" s="1"/>
  <c r="AF211" i="1" s="1"/>
  <c r="AF210" i="1" s="1"/>
  <c r="W238" i="1"/>
  <c r="AM238" i="1" s="1"/>
  <c r="G240" i="1"/>
  <c r="AM240" i="1" s="1"/>
  <c r="G241" i="1"/>
  <c r="AM241" i="1" s="1"/>
  <c r="G242" i="1"/>
  <c r="AM242" i="1" s="1"/>
  <c r="W248" i="1"/>
  <c r="AM248" i="1" s="1"/>
  <c r="W278" i="1"/>
  <c r="AM278" i="1" s="1"/>
  <c r="W288" i="1"/>
  <c r="AM288" i="1" s="1"/>
  <c r="W293" i="1"/>
  <c r="AM293" i="1" s="1"/>
  <c r="W298" i="1"/>
  <c r="AB409" i="1"/>
  <c r="AD409" i="1"/>
  <c r="AC599" i="1"/>
  <c r="AA601" i="1"/>
  <c r="AN601" i="1" s="1"/>
  <c r="AA602" i="1"/>
  <c r="AN602" i="1" s="1"/>
  <c r="AA603" i="1"/>
  <c r="AN603" i="1" s="1"/>
  <c r="AA606" i="1"/>
  <c r="AN606" i="1" s="1"/>
  <c r="AA607" i="1"/>
  <c r="AN607" i="1" s="1"/>
  <c r="AA608" i="1"/>
  <c r="AN608" i="1" s="1"/>
  <c r="AA611" i="1"/>
  <c r="AN611" i="1" s="1"/>
  <c r="AA612" i="1"/>
  <c r="AN612" i="1" s="1"/>
  <c r="AA613" i="1"/>
  <c r="AN613" i="1" s="1"/>
  <c r="AA616" i="1"/>
  <c r="AN616" i="1" s="1"/>
  <c r="AA617" i="1"/>
  <c r="AN617" i="1" s="1"/>
  <c r="AA618" i="1"/>
  <c r="AN618" i="1" s="1"/>
  <c r="AA621" i="1"/>
  <c r="AN621" i="1" s="1"/>
  <c r="AA622" i="1"/>
  <c r="AN622" i="1" s="1"/>
  <c r="AA623" i="1"/>
  <c r="AN623" i="1" s="1"/>
  <c r="AA626" i="1"/>
  <c r="AN626" i="1" s="1"/>
  <c r="AA627" i="1"/>
  <c r="AN627" i="1" s="1"/>
  <c r="AA628" i="1"/>
  <c r="AN628" i="1" s="1"/>
  <c r="AA631" i="1"/>
  <c r="AN631" i="1" s="1"/>
  <c r="AA632" i="1"/>
  <c r="AN632" i="1" s="1"/>
  <c r="AA633" i="1"/>
  <c r="AN633" i="1" s="1"/>
  <c r="AA598" i="1"/>
  <c r="AN598" i="1" s="1"/>
  <c r="AC648" i="1"/>
  <c r="W509" i="1"/>
  <c r="AM509" i="1" s="1"/>
  <c r="W514" i="1"/>
  <c r="W524" i="1"/>
  <c r="AM524" i="1" s="1"/>
  <c r="W534" i="1"/>
  <c r="W559" i="1"/>
  <c r="AM559" i="1" s="1"/>
  <c r="W564" i="1"/>
  <c r="AM564" i="1" s="1"/>
  <c r="W569" i="1"/>
  <c r="AM569" i="1" s="1"/>
  <c r="G586" i="1"/>
  <c r="AM586" i="1" s="1"/>
  <c r="G587" i="1"/>
  <c r="AM587" i="1" s="1"/>
  <c r="G588" i="1"/>
  <c r="AM588" i="1" s="1"/>
  <c r="G591" i="1"/>
  <c r="AM591" i="1" s="1"/>
  <c r="G592" i="1"/>
  <c r="AM592" i="1" s="1"/>
  <c r="G593" i="1"/>
  <c r="AM593" i="1" s="1"/>
  <c r="G596" i="1"/>
  <c r="AM596" i="1" s="1"/>
  <c r="G597" i="1"/>
  <c r="AM597" i="1" s="1"/>
  <c r="W599" i="1"/>
  <c r="W604" i="1"/>
  <c r="AM604" i="1" s="1"/>
  <c r="W609" i="1"/>
  <c r="AM609" i="1" s="1"/>
  <c r="W614" i="1"/>
  <c r="AM614" i="1" s="1"/>
  <c r="W619" i="1"/>
  <c r="AM619" i="1" s="1"/>
  <c r="W624" i="1"/>
  <c r="AM624" i="1" s="1"/>
  <c r="W629" i="1"/>
  <c r="AM629" i="1" s="1"/>
  <c r="W634" i="1"/>
  <c r="AM634" i="1" s="1"/>
  <c r="AC640" i="1"/>
  <c r="AA640" i="1" s="1"/>
  <c r="AN640" i="1" s="1"/>
  <c r="AC642" i="1"/>
  <c r="AA642" i="1" s="1"/>
  <c r="AN642" i="1" s="1"/>
  <c r="AC645" i="1"/>
  <c r="AA645" i="1" s="1"/>
  <c r="AN645" i="1" s="1"/>
  <c r="AC647" i="1"/>
  <c r="AA647" i="1" s="1"/>
  <c r="AN647" i="1" s="1"/>
  <c r="AC650" i="1"/>
  <c r="AA650" i="1" s="1"/>
  <c r="AN650" i="1" s="1"/>
  <c r="AC652" i="1"/>
  <c r="AA652" i="1" s="1"/>
  <c r="AN652" i="1" s="1"/>
  <c r="AA639" i="1"/>
  <c r="AN639" i="1" s="1"/>
  <c r="AB638" i="1"/>
  <c r="AB637" i="1" s="1"/>
  <c r="AB636" i="1" s="1"/>
  <c r="AB635" i="1" s="1"/>
  <c r="AC641" i="1"/>
  <c r="AA641" i="1" s="1"/>
  <c r="AN641" i="1" s="1"/>
  <c r="AC646" i="1"/>
  <c r="AA646" i="1" s="1"/>
  <c r="AN646" i="1" s="1"/>
  <c r="AC651" i="1"/>
  <c r="AA651" i="1" s="1"/>
  <c r="AN651" i="1" s="1"/>
  <c r="AB653" i="1"/>
  <c r="AB662" i="1"/>
  <c r="AB661" i="1" s="1"/>
  <c r="AB660" i="1" s="1"/>
  <c r="AB659" i="1" s="1"/>
  <c r="G664" i="1"/>
  <c r="AM664" i="1" s="1"/>
  <c r="G665" i="1"/>
  <c r="AM665" i="1" s="1"/>
  <c r="G666" i="1"/>
  <c r="AM666" i="1" s="1"/>
  <c r="G669" i="1"/>
  <c r="AM669" i="1" s="1"/>
  <c r="G670" i="1"/>
  <c r="AM670" i="1" s="1"/>
  <c r="G671" i="1"/>
  <c r="AM671" i="1" s="1"/>
  <c r="G674" i="1"/>
  <c r="AM674" i="1" s="1"/>
  <c r="G675" i="1"/>
  <c r="AM675" i="1" s="1"/>
  <c r="G676" i="1"/>
  <c r="AM676" i="1" s="1"/>
  <c r="AC677" i="1"/>
  <c r="AB677" i="1"/>
  <c r="AC679" i="1"/>
  <c r="AA679" i="1" s="1"/>
  <c r="AN679" i="1" s="1"/>
  <c r="AC681" i="1"/>
  <c r="AA681" i="1" s="1"/>
  <c r="AN681" i="1" s="1"/>
  <c r="AC684" i="1"/>
  <c r="AA684" i="1" s="1"/>
  <c r="AN684" i="1" s="1"/>
  <c r="AC686" i="1"/>
  <c r="AA686" i="1" s="1"/>
  <c r="AN686" i="1" s="1"/>
  <c r="AC680" i="1"/>
  <c r="AA680" i="1" s="1"/>
  <c r="AN680" i="1" s="1"/>
  <c r="AC685" i="1"/>
  <c r="AA685" i="1" s="1"/>
  <c r="AN685" i="1" s="1"/>
  <c r="AB687" i="1"/>
  <c r="AA699" i="1"/>
  <c r="AN699" i="1" s="1"/>
  <c r="AA700" i="1"/>
  <c r="AN700" i="1" s="1"/>
  <c r="AA701" i="1"/>
  <c r="AN701" i="1" s="1"/>
  <c r="AA704" i="1"/>
  <c r="AN704" i="1" s="1"/>
  <c r="AA705" i="1"/>
  <c r="AN705" i="1" s="1"/>
  <c r="AA706" i="1"/>
  <c r="AN706" i="1" s="1"/>
  <c r="AA709" i="1"/>
  <c r="AN709" i="1" s="1"/>
  <c r="AA714" i="1"/>
  <c r="AN714" i="1" s="1"/>
  <c r="AA719" i="1"/>
  <c r="AN719" i="1" s="1"/>
  <c r="AA720" i="1"/>
  <c r="AN720" i="1" s="1"/>
  <c r="W702" i="1"/>
  <c r="W707" i="1"/>
  <c r="AM707" i="1" s="1"/>
  <c r="W712" i="1"/>
  <c r="AM712" i="1" s="1"/>
  <c r="W717" i="1"/>
  <c r="AM717" i="1" s="1"/>
  <c r="AB722" i="1"/>
  <c r="AA724" i="1"/>
  <c r="AN724" i="1" s="1"/>
  <c r="AA725" i="1"/>
  <c r="AN725" i="1" s="1"/>
  <c r="AA726" i="1"/>
  <c r="AN726" i="1" s="1"/>
  <c r="AB727" i="1"/>
  <c r="AA729" i="1"/>
  <c r="AN729" i="1" s="1"/>
  <c r="AA730" i="1"/>
  <c r="AN730" i="1" s="1"/>
  <c r="AA731" i="1"/>
  <c r="AN731" i="1" s="1"/>
  <c r="AB732" i="1"/>
  <c r="AA734" i="1"/>
  <c r="AN734" i="1" s="1"/>
  <c r="AA735" i="1"/>
  <c r="AN735" i="1" s="1"/>
  <c r="AA736" i="1"/>
  <c r="AN736" i="1" s="1"/>
  <c r="AB737" i="1"/>
  <c r="AA739" i="1"/>
  <c r="AN739" i="1" s="1"/>
  <c r="AA740" i="1"/>
  <c r="AN740" i="1" s="1"/>
  <c r="AA741" i="1"/>
  <c r="AN741" i="1" s="1"/>
  <c r="AA744" i="1"/>
  <c r="AN744" i="1" s="1"/>
  <c r="AA745" i="1"/>
  <c r="AN745" i="1" s="1"/>
  <c r="AA746" i="1"/>
  <c r="AN746" i="1" s="1"/>
  <c r="AA749" i="1"/>
  <c r="AN749" i="1" s="1"/>
  <c r="AA750" i="1"/>
  <c r="AN750" i="1" s="1"/>
  <c r="AA751" i="1"/>
  <c r="AN751" i="1" s="1"/>
  <c r="AA754" i="1"/>
  <c r="AN754" i="1" s="1"/>
  <c r="AA755" i="1"/>
  <c r="AN755" i="1" s="1"/>
  <c r="AA756" i="1"/>
  <c r="AN756" i="1" s="1"/>
  <c r="AA759" i="1"/>
  <c r="AN759" i="1" s="1"/>
  <c r="AA760" i="1"/>
  <c r="AN760" i="1" s="1"/>
  <c r="AA761" i="1"/>
  <c r="AN761" i="1" s="1"/>
  <c r="AB742" i="1"/>
  <c r="AB747" i="1"/>
  <c r="AB752" i="1"/>
  <c r="AA752" i="1" s="1"/>
  <c r="AN752" i="1" s="1"/>
  <c r="AB757" i="1"/>
  <c r="AB762" i="1"/>
  <c r="AC12" i="1" l="1"/>
  <c r="AM454" i="1"/>
  <c r="AM374" i="1"/>
  <c r="AA499" i="1"/>
  <c r="AN499" i="1" s="1"/>
  <c r="AA293" i="1"/>
  <c r="AN293" i="1" s="1"/>
  <c r="AA223" i="1"/>
  <c r="AN223" i="1" s="1"/>
  <c r="AM682" i="1"/>
  <c r="AM464" i="1"/>
  <c r="AM364" i="1"/>
  <c r="AM344" i="1"/>
  <c r="AM499" i="1"/>
  <c r="AA105" i="1"/>
  <c r="AN105" i="1" s="1"/>
  <c r="AA85" i="1"/>
  <c r="AN85" i="1" s="1"/>
  <c r="AG11" i="1"/>
  <c r="D15" i="1"/>
  <c r="D14" i="1" s="1"/>
  <c r="D13" i="1" s="1"/>
  <c r="AM50" i="1"/>
  <c r="AA40" i="1"/>
  <c r="AN40" i="1" s="1"/>
  <c r="AN116" i="1"/>
  <c r="AM667" i="1"/>
  <c r="AM95" i="1"/>
  <c r="AM589" i="1"/>
  <c r="AM162" i="1"/>
  <c r="AM140" i="1"/>
  <c r="AM40" i="1"/>
  <c r="AM459" i="1"/>
  <c r="AM419" i="1"/>
  <c r="AM379" i="1"/>
  <c r="AM339" i="1"/>
  <c r="AM304" i="1"/>
  <c r="AM105" i="1"/>
  <c r="AM120" i="1"/>
  <c r="AM233" i="1"/>
  <c r="AM504" i="1"/>
  <c r="AM702" i="1"/>
  <c r="AM648" i="1"/>
  <c r="AM599" i="1"/>
  <c r="AA554" i="1"/>
  <c r="AN554" i="1" s="1"/>
  <c r="AA243" i="1"/>
  <c r="AN243" i="1" s="1"/>
  <c r="AC845" i="1"/>
  <c r="AM529" i="1"/>
  <c r="AM65" i="1"/>
  <c r="AM687" i="1"/>
  <c r="AM672" i="1"/>
  <c r="AN535" i="1"/>
  <c r="AM584" i="1"/>
  <c r="AM135" i="1"/>
  <c r="AM474" i="1"/>
  <c r="AM434" i="1"/>
  <c r="AM414" i="1"/>
  <c r="AM394" i="1"/>
  <c r="AM354" i="1"/>
  <c r="AM334" i="1"/>
  <c r="AM314" i="1"/>
  <c r="AM157" i="1"/>
  <c r="AM895" i="1"/>
  <c r="AM514" i="1"/>
  <c r="AM757" i="1"/>
  <c r="AM209" i="1"/>
  <c r="AM175" i="1"/>
  <c r="AM115" i="1"/>
  <c r="AM25" i="1"/>
  <c r="AM840" i="1"/>
  <c r="AM223" i="1"/>
  <c r="AM20" i="1"/>
  <c r="AM534" i="1"/>
  <c r="AM184" i="1"/>
  <c r="AA100" i="1"/>
  <c r="AN100" i="1" s="1"/>
  <c r="AA80" i="1"/>
  <c r="AN80" i="1" s="1"/>
  <c r="AM253" i="1"/>
  <c r="AM30" i="1"/>
  <c r="AM850" i="1"/>
  <c r="AM880" i="1"/>
  <c r="AM653" i="1"/>
  <c r="AM479" i="1"/>
  <c r="AM439" i="1"/>
  <c r="AM399" i="1"/>
  <c r="AM359" i="1"/>
  <c r="AM319" i="1"/>
  <c r="AM579" i="1"/>
  <c r="AM125" i="1"/>
  <c r="AM444" i="1"/>
  <c r="AM424" i="1"/>
  <c r="AM384" i="1"/>
  <c r="AM324" i="1"/>
  <c r="AM80" i="1"/>
  <c r="AA130" i="1"/>
  <c r="AN130" i="1" s="1"/>
  <c r="G178" i="1"/>
  <c r="AM179" i="1"/>
  <c r="AM150" i="1"/>
  <c r="AA762" i="1"/>
  <c r="AN762" i="1" s="1"/>
  <c r="AA742" i="1"/>
  <c r="AN742" i="1" s="1"/>
  <c r="AA732" i="1"/>
  <c r="AN732" i="1" s="1"/>
  <c r="AA722" i="1"/>
  <c r="AN722" i="1" s="1"/>
  <c r="AN530" i="1"/>
  <c r="G14" i="1"/>
  <c r="AM15" i="1"/>
  <c r="AH12" i="1"/>
  <c r="AH11" i="1" s="1"/>
  <c r="G661" i="1"/>
  <c r="AM662" i="1"/>
  <c r="AA785" i="1"/>
  <c r="AN785" i="1" s="1"/>
  <c r="AN796" i="1"/>
  <c r="AA170" i="1"/>
  <c r="AN171" i="1"/>
  <c r="AN866" i="1"/>
  <c r="G637" i="1"/>
  <c r="AM638" i="1"/>
  <c r="AA204" i="1"/>
  <c r="AN204" i="1" s="1"/>
  <c r="AB299" i="1"/>
  <c r="AB213" i="1" s="1"/>
  <c r="AB212" i="1" s="1"/>
  <c r="AB211" i="1" s="1"/>
  <c r="AB210" i="1" s="1"/>
  <c r="AA168" i="1"/>
  <c r="AN168" i="1" s="1"/>
  <c r="G149" i="1"/>
  <c r="AM163" i="1"/>
  <c r="D213" i="1"/>
  <c r="D212" i="1" s="1"/>
  <c r="D211" i="1" s="1"/>
  <c r="D210" i="1" s="1"/>
  <c r="AN505" i="1"/>
  <c r="AN555" i="1"/>
  <c r="AN570" i="1"/>
  <c r="AN871" i="1"/>
  <c r="AM299" i="1"/>
  <c r="AM199" i="1"/>
  <c r="W212" i="1"/>
  <c r="AM213" i="1"/>
  <c r="AM539" i="1"/>
  <c r="AM298" i="1"/>
  <c r="S865" i="1"/>
  <c r="AM865" i="1" s="1"/>
  <c r="AA524" i="1"/>
  <c r="AN524" i="1" s="1"/>
  <c r="AA479" i="1"/>
  <c r="AN479" i="1" s="1"/>
  <c r="AA278" i="1"/>
  <c r="AN278" i="1" s="1"/>
  <c r="AA65" i="1"/>
  <c r="AN65" i="1" s="1"/>
  <c r="AA845" i="1"/>
  <c r="AN845" i="1" s="1"/>
  <c r="AA140" i="1"/>
  <c r="AN140" i="1" s="1"/>
  <c r="AC11" i="1"/>
  <c r="AA298" i="1"/>
  <c r="AN298" i="1" s="1"/>
  <c r="AA860" i="1"/>
  <c r="AN860" i="1" s="1"/>
  <c r="AE12" i="1"/>
  <c r="AA757" i="1"/>
  <c r="AN757" i="1" s="1"/>
  <c r="AA747" i="1"/>
  <c r="AN747" i="1" s="1"/>
  <c r="AA653" i="1"/>
  <c r="AN653" i="1" s="1"/>
  <c r="AA599" i="1"/>
  <c r="AN599" i="1" s="1"/>
  <c r="O12" i="1"/>
  <c r="O11" i="1" s="1"/>
  <c r="AA717" i="1"/>
  <c r="AN717" i="1" s="1"/>
  <c r="AA489" i="1"/>
  <c r="AN489" i="1" s="1"/>
  <c r="AA469" i="1"/>
  <c r="AN469" i="1" s="1"/>
  <c r="AA283" i="1"/>
  <c r="AN283" i="1" s="1"/>
  <c r="AA228" i="1"/>
  <c r="AN228" i="1" s="1"/>
  <c r="AA509" i="1"/>
  <c r="AN509" i="1" s="1"/>
  <c r="AA218" i="1"/>
  <c r="AN218" i="1" s="1"/>
  <c r="AA199" i="1"/>
  <c r="AN199" i="1" s="1"/>
  <c r="S12" i="1"/>
  <c r="AA394" i="1"/>
  <c r="AN394" i="1" s="1"/>
  <c r="AA354" i="1"/>
  <c r="AN354" i="1" s="1"/>
  <c r="AA314" i="1"/>
  <c r="AN314" i="1" s="1"/>
  <c r="AA70" i="1"/>
  <c r="AN70" i="1" s="1"/>
  <c r="AA60" i="1"/>
  <c r="AN60" i="1" s="1"/>
  <c r="AA55" i="1"/>
  <c r="AN55" i="1" s="1"/>
  <c r="AA45" i="1"/>
  <c r="AN45" i="1" s="1"/>
  <c r="AA30" i="1"/>
  <c r="AN30" i="1" s="1"/>
  <c r="AA20" i="1"/>
  <c r="AN20" i="1" s="1"/>
  <c r="AA544" i="1"/>
  <c r="AN544" i="1" s="1"/>
  <c r="AA288" i="1"/>
  <c r="AN288" i="1" s="1"/>
  <c r="AA707" i="1"/>
  <c r="AN707" i="1" s="1"/>
  <c r="AA519" i="1"/>
  <c r="AN519" i="1" s="1"/>
  <c r="AA504" i="1"/>
  <c r="AN504" i="1" s="1"/>
  <c r="AA494" i="1"/>
  <c r="AN494" i="1" s="1"/>
  <c r="AA484" i="1"/>
  <c r="AN484" i="1" s="1"/>
  <c r="AA474" i="1"/>
  <c r="AN474" i="1" s="1"/>
  <c r="AA464" i="1"/>
  <c r="AN464" i="1" s="1"/>
  <c r="AA404" i="1"/>
  <c r="AN404" i="1" s="1"/>
  <c r="AA384" i="1"/>
  <c r="AN384" i="1" s="1"/>
  <c r="AA364" i="1"/>
  <c r="AN364" i="1" s="1"/>
  <c r="AA344" i="1"/>
  <c r="AN344" i="1" s="1"/>
  <c r="AA324" i="1"/>
  <c r="AN324" i="1" s="1"/>
  <c r="AA304" i="1"/>
  <c r="AN304" i="1" s="1"/>
  <c r="AA263" i="1"/>
  <c r="AN263" i="1" s="1"/>
  <c r="AA184" i="1"/>
  <c r="AN184" i="1" s="1"/>
  <c r="AA179" i="1"/>
  <c r="AA175" i="1"/>
  <c r="AN175" i="1" s="1"/>
  <c r="AA50" i="1"/>
  <c r="AN50" i="1" s="1"/>
  <c r="AA35" i="1"/>
  <c r="AN35" i="1" s="1"/>
  <c r="AA25" i="1"/>
  <c r="AN25" i="1" s="1"/>
  <c r="AA702" i="1"/>
  <c r="AN702" i="1" s="1"/>
  <c r="AA559" i="1"/>
  <c r="AN559" i="1" s="1"/>
  <c r="AA534" i="1"/>
  <c r="AN534" i="1" s="1"/>
  <c r="AA514" i="1"/>
  <c r="AN514" i="1" s="1"/>
  <c r="AA238" i="1"/>
  <c r="AN238" i="1" s="1"/>
  <c r="W12" i="1"/>
  <c r="AA885" i="1"/>
  <c r="AN885" i="1" s="1"/>
  <c r="AA737" i="1"/>
  <c r="AN737" i="1" s="1"/>
  <c r="AA727" i="1"/>
  <c r="AN727" i="1" s="1"/>
  <c r="AA648" i="1"/>
  <c r="AN648" i="1" s="1"/>
  <c r="W845" i="1"/>
  <c r="AM845" i="1" s="1"/>
  <c r="AA900" i="1"/>
  <c r="AN900" i="1" s="1"/>
  <c r="AA672" i="1"/>
  <c r="AN672" i="1" s="1"/>
  <c r="AA880" i="1"/>
  <c r="AN880" i="1" s="1"/>
  <c r="AA677" i="1"/>
  <c r="AN677" i="1" s="1"/>
  <c r="AA459" i="1"/>
  <c r="AN459" i="1" s="1"/>
  <c r="AA449" i="1"/>
  <c r="AN449" i="1" s="1"/>
  <c r="AA439" i="1"/>
  <c r="AN439" i="1" s="1"/>
  <c r="AA429" i="1"/>
  <c r="AN429" i="1" s="1"/>
  <c r="AA419" i="1"/>
  <c r="AN419" i="1" s="1"/>
  <c r="AA399" i="1"/>
  <c r="AN399" i="1" s="1"/>
  <c r="AA389" i="1"/>
  <c r="AN389" i="1" s="1"/>
  <c r="AA379" i="1"/>
  <c r="AN379" i="1" s="1"/>
  <c r="AA369" i="1"/>
  <c r="AN369" i="1" s="1"/>
  <c r="AA359" i="1"/>
  <c r="AN359" i="1" s="1"/>
  <c r="AA349" i="1"/>
  <c r="AN349" i="1" s="1"/>
  <c r="AA339" i="1"/>
  <c r="AN339" i="1" s="1"/>
  <c r="AA329" i="1"/>
  <c r="AN329" i="1" s="1"/>
  <c r="AA319" i="1"/>
  <c r="AN319" i="1" s="1"/>
  <c r="AA309" i="1"/>
  <c r="AN309" i="1" s="1"/>
  <c r="AA125" i="1"/>
  <c r="AN125" i="1" s="1"/>
  <c r="S870" i="1"/>
  <c r="AM870" i="1" s="1"/>
  <c r="AA875" i="1"/>
  <c r="AN875" i="1" s="1"/>
  <c r="AA850" i="1"/>
  <c r="AN850" i="1" s="1"/>
  <c r="AA840" i="1"/>
  <c r="AN840" i="1" s="1"/>
  <c r="AA830" i="1"/>
  <c r="AN830" i="1" s="1"/>
  <c r="AC890" i="1"/>
  <c r="AA890" i="1" s="1"/>
  <c r="AN890" i="1" s="1"/>
  <c r="AA895" i="1"/>
  <c r="AN895" i="1" s="1"/>
  <c r="AA870" i="1"/>
  <c r="AN870" i="1" s="1"/>
  <c r="AA15" i="1"/>
  <c r="AA800" i="1"/>
  <c r="AN800" i="1" s="1"/>
  <c r="AA865" i="1"/>
  <c r="AN865" i="1" s="1"/>
  <c r="AA712" i="1"/>
  <c r="AN712" i="1" s="1"/>
  <c r="AA667" i="1"/>
  <c r="AN667" i="1" s="1"/>
  <c r="AA549" i="1"/>
  <c r="AN549" i="1" s="1"/>
  <c r="AA539" i="1"/>
  <c r="AN539" i="1" s="1"/>
  <c r="AA299" i="1"/>
  <c r="AA529" i="1"/>
  <c r="AN529" i="1" s="1"/>
  <c r="AA273" i="1"/>
  <c r="AN273" i="1" s="1"/>
  <c r="AA855" i="1"/>
  <c r="AN855" i="1" s="1"/>
  <c r="AA687" i="1"/>
  <c r="AN687" i="1" s="1"/>
  <c r="AA638" i="1"/>
  <c r="AA163" i="1"/>
  <c r="AN163" i="1" s="1"/>
  <c r="AA454" i="1"/>
  <c r="AN454" i="1" s="1"/>
  <c r="AA444" i="1"/>
  <c r="AN444" i="1" s="1"/>
  <c r="AA434" i="1"/>
  <c r="AN434" i="1" s="1"/>
  <c r="AA424" i="1"/>
  <c r="AN424" i="1" s="1"/>
  <c r="AA414" i="1"/>
  <c r="AN414" i="1" s="1"/>
  <c r="AA253" i="1"/>
  <c r="AN253" i="1" s="1"/>
  <c r="AE299" i="1"/>
  <c r="AE213" i="1" s="1"/>
  <c r="AE212" i="1" s="1"/>
  <c r="AE211" i="1" s="1"/>
  <c r="AE210" i="1" s="1"/>
  <c r="AD213" i="1"/>
  <c r="AD212" i="1" s="1"/>
  <c r="AD211" i="1" s="1"/>
  <c r="AD210" i="1" s="1"/>
  <c r="AD11" i="1" s="1"/>
  <c r="AA157" i="1"/>
  <c r="AN157" i="1" s="1"/>
  <c r="AA135" i="1"/>
  <c r="AN135" i="1" s="1"/>
  <c r="AA120" i="1"/>
  <c r="AN120" i="1" s="1"/>
  <c r="AF11" i="1"/>
  <c r="AA643" i="1"/>
  <c r="AN643" i="1" s="1"/>
  <c r="AA634" i="1"/>
  <c r="AN634" i="1" s="1"/>
  <c r="AA624" i="1"/>
  <c r="AN624" i="1" s="1"/>
  <c r="AA614" i="1"/>
  <c r="AN614" i="1" s="1"/>
  <c r="AA604" i="1"/>
  <c r="AN604" i="1" s="1"/>
  <c r="AA594" i="1"/>
  <c r="AN594" i="1" s="1"/>
  <c r="AA589" i="1"/>
  <c r="AN589" i="1" s="1"/>
  <c r="AA584" i="1"/>
  <c r="AN584" i="1" s="1"/>
  <c r="AA574" i="1"/>
  <c r="AN574" i="1" s="1"/>
  <c r="AA234" i="1"/>
  <c r="AN234" i="1" s="1"/>
  <c r="AA209" i="1"/>
  <c r="AN209" i="1" s="1"/>
  <c r="AA162" i="1"/>
  <c r="AN162" i="1" s="1"/>
  <c r="D12" i="1"/>
  <c r="D11" i="1" s="1"/>
  <c r="S11" i="1"/>
  <c r="AA682" i="1"/>
  <c r="AN682" i="1" s="1"/>
  <c r="AA629" i="1"/>
  <c r="AN629" i="1" s="1"/>
  <c r="AA619" i="1"/>
  <c r="AN619" i="1" s="1"/>
  <c r="AA609" i="1"/>
  <c r="AN609" i="1" s="1"/>
  <c r="AA579" i="1"/>
  <c r="AN579" i="1" s="1"/>
  <c r="AA564" i="1"/>
  <c r="AN564" i="1" s="1"/>
  <c r="AA678" i="1"/>
  <c r="K11" i="1"/>
  <c r="AA115" i="1"/>
  <c r="AN115" i="1" s="1"/>
  <c r="AA110" i="1"/>
  <c r="AN110" i="1" s="1"/>
  <c r="AA409" i="1"/>
  <c r="AN409" i="1" s="1"/>
  <c r="AA150" i="1"/>
  <c r="AN150" i="1" s="1"/>
  <c r="AB149" i="1"/>
  <c r="AB148" i="1" s="1"/>
  <c r="AB147" i="1" s="1"/>
  <c r="AB146" i="1" s="1"/>
  <c r="AB12" i="1" s="1"/>
  <c r="AJ1319" i="1"/>
  <c r="AB11" i="1" l="1"/>
  <c r="AE11" i="1"/>
  <c r="AA637" i="1"/>
  <c r="AN638" i="1"/>
  <c r="AA178" i="1"/>
  <c r="AN179" i="1"/>
  <c r="AN299" i="1"/>
  <c r="G148" i="1"/>
  <c r="AM149" i="1"/>
  <c r="AA169" i="1"/>
  <c r="AN169" i="1" s="1"/>
  <c r="AN170" i="1"/>
  <c r="G660" i="1"/>
  <c r="AM661" i="1"/>
  <c r="AA662" i="1"/>
  <c r="AN678" i="1"/>
  <c r="G636" i="1"/>
  <c r="AM637" i="1"/>
  <c r="AA14" i="1"/>
  <c r="AN15" i="1"/>
  <c r="G13" i="1"/>
  <c r="AM13" i="1" s="1"/>
  <c r="AM14" i="1"/>
  <c r="G177" i="1"/>
  <c r="AM178" i="1"/>
  <c r="W211" i="1"/>
  <c r="AM212" i="1"/>
  <c r="AA213" i="1"/>
  <c r="AA149" i="1"/>
  <c r="AA661" i="1" l="1"/>
  <c r="AN662" i="1"/>
  <c r="G635" i="1"/>
  <c r="AM635" i="1" s="1"/>
  <c r="AM636" i="1"/>
  <c r="G147" i="1"/>
  <c r="AM148" i="1"/>
  <c r="G176" i="1"/>
  <c r="AM176" i="1" s="1"/>
  <c r="AM177" i="1"/>
  <c r="AA13" i="1"/>
  <c r="AN13" i="1" s="1"/>
  <c r="AN14" i="1"/>
  <c r="AA177" i="1"/>
  <c r="AN178" i="1"/>
  <c r="G659" i="1"/>
  <c r="AM659" i="1" s="1"/>
  <c r="AM660" i="1"/>
  <c r="AA148" i="1"/>
  <c r="AN149" i="1"/>
  <c r="AA636" i="1"/>
  <c r="AN637" i="1"/>
  <c r="AA212" i="1"/>
  <c r="AN213" i="1"/>
  <c r="W210" i="1"/>
  <c r="AM211" i="1"/>
  <c r="Y804" i="1"/>
  <c r="Y809" i="1"/>
  <c r="AA147" i="1" l="1"/>
  <c r="AN148" i="1"/>
  <c r="AA176" i="1"/>
  <c r="AN176" i="1" s="1"/>
  <c r="AN177" i="1"/>
  <c r="AA635" i="1"/>
  <c r="AN635" i="1" s="1"/>
  <c r="AN636" i="1"/>
  <c r="G146" i="1"/>
  <c r="AM147" i="1"/>
  <c r="AA660" i="1"/>
  <c r="AN661" i="1"/>
  <c r="AM210" i="1"/>
  <c r="W11" i="1"/>
  <c r="AA211" i="1"/>
  <c r="AN212" i="1"/>
  <c r="U911" i="1"/>
  <c r="G12" i="1" l="1"/>
  <c r="AM146" i="1"/>
  <c r="AA659" i="1"/>
  <c r="AN659" i="1" s="1"/>
  <c r="AN660" i="1"/>
  <c r="AA146" i="1"/>
  <c r="AN147" i="1"/>
  <c r="AA210" i="1"/>
  <c r="AN211" i="1"/>
  <c r="U777" i="1"/>
  <c r="AA12" i="1" l="1"/>
  <c r="AN12" i="1" s="1"/>
  <c r="AN146" i="1"/>
  <c r="AM12" i="1"/>
  <c r="G11" i="1"/>
  <c r="AM11" i="1" s="1"/>
  <c r="AN210" i="1"/>
  <c r="AA11" i="1"/>
  <c r="AN11" i="1" s="1"/>
  <c r="V1174" i="1"/>
  <c r="AC1024" i="1" l="1"/>
  <c r="AD1024" i="1"/>
  <c r="AC1019" i="1"/>
  <c r="AD1019" i="1"/>
  <c r="AB1019" i="1"/>
  <c r="W1004" i="1"/>
  <c r="AC1004" i="1"/>
  <c r="AD1004" i="1"/>
  <c r="AB1004" i="1"/>
  <c r="AD923" i="1" l="1"/>
  <c r="AD918" i="1" l="1"/>
  <c r="AB918" i="1"/>
  <c r="AD913" i="1"/>
  <c r="AC913" i="1"/>
  <c r="AB913" i="1"/>
  <c r="AE1076" i="1"/>
  <c r="BG1072" i="1"/>
  <c r="BC1072" i="1"/>
  <c r="T1076" i="1"/>
  <c r="O1076" i="1"/>
  <c r="G1076" i="1"/>
  <c r="BK1075" i="1"/>
  <c r="BJ1075" i="1"/>
  <c r="AE1075" i="1"/>
  <c r="AD1075" i="1"/>
  <c r="AC1075" i="1"/>
  <c r="AB1075" i="1"/>
  <c r="O1075" i="1"/>
  <c r="BL1075" i="1" s="1"/>
  <c r="G1075" i="1"/>
  <c r="AM1075" i="1" s="1"/>
  <c r="BK1074" i="1"/>
  <c r="BJ1074" i="1"/>
  <c r="AE1074" i="1"/>
  <c r="AD1074" i="1"/>
  <c r="AC1074" i="1"/>
  <c r="AB1074" i="1"/>
  <c r="O1074" i="1"/>
  <c r="BL1074" i="1" s="1"/>
  <c r="G1074" i="1"/>
  <c r="AM1074" i="1" s="1"/>
  <c r="BK1073" i="1"/>
  <c r="BJ1073" i="1"/>
  <c r="AE1073" i="1"/>
  <c r="AD1073" i="1"/>
  <c r="AC1073" i="1"/>
  <c r="AB1073" i="1"/>
  <c r="O1073" i="1"/>
  <c r="BL1073" i="1" s="1"/>
  <c r="G1073" i="1"/>
  <c r="AM1073" i="1" s="1"/>
  <c r="D1073" i="1"/>
  <c r="D1072" i="1" s="1"/>
  <c r="AR1072" i="1" s="1"/>
  <c r="BF1072" i="1"/>
  <c r="BB1072" i="1"/>
  <c r="AX1072" i="1"/>
  <c r="AW1072" i="1"/>
  <c r="AV1072" i="1"/>
  <c r="AT1072" i="1"/>
  <c r="AS1072" i="1"/>
  <c r="AQ1072" i="1"/>
  <c r="AE1072" i="1"/>
  <c r="AD1072" i="1"/>
  <c r="AC1072" i="1"/>
  <c r="AB1072" i="1"/>
  <c r="BK1072" i="1"/>
  <c r="S1072" i="1"/>
  <c r="O1072" i="1"/>
  <c r="K1072" i="1"/>
  <c r="G1072" i="1"/>
  <c r="BJ1072" i="1" l="1"/>
  <c r="AM1072" i="1"/>
  <c r="AC1076" i="1"/>
  <c r="BM1072" i="1"/>
  <c r="AA1072" i="1"/>
  <c r="AN1072" i="1" s="1"/>
  <c r="AU1072" i="1"/>
  <c r="W1076" i="1"/>
  <c r="BL1076" i="1" s="1"/>
  <c r="BL1072" i="1"/>
  <c r="AA1073" i="1"/>
  <c r="AN1073" i="1" s="1"/>
  <c r="AA1074" i="1"/>
  <c r="AN1074" i="1" s="1"/>
  <c r="AA1075" i="1"/>
  <c r="AN1075" i="1" s="1"/>
  <c r="S1076" i="1"/>
  <c r="BM1073" i="1"/>
  <c r="BM1074" i="1"/>
  <c r="BM1075" i="1"/>
  <c r="AB1076" i="1"/>
  <c r="AD1076" i="1"/>
  <c r="BA1072" i="1"/>
  <c r="BE1072" i="1"/>
  <c r="BD1072" i="1" l="1"/>
  <c r="BJ1076" i="1"/>
  <c r="AM1076" i="1"/>
  <c r="AZ1072" i="1"/>
  <c r="BM1076" i="1"/>
  <c r="AA1076" i="1"/>
  <c r="AN1076" i="1" s="1"/>
  <c r="BK1076" i="1"/>
  <c r="E1123" i="1"/>
  <c r="F1123" i="1"/>
  <c r="H1123" i="1"/>
  <c r="I1123" i="1"/>
  <c r="J1123" i="1"/>
  <c r="L1123" i="1"/>
  <c r="M1123" i="1"/>
  <c r="N1123" i="1"/>
  <c r="P1123" i="1"/>
  <c r="Q1123" i="1"/>
  <c r="R1123" i="1"/>
  <c r="T1123" i="1"/>
  <c r="U1123" i="1"/>
  <c r="V1123" i="1"/>
  <c r="X1123" i="1"/>
  <c r="Y1123" i="1"/>
  <c r="Z1123" i="1"/>
  <c r="AF1123" i="1"/>
  <c r="AG1123" i="1"/>
  <c r="AH1123" i="1"/>
  <c r="C1123" i="1"/>
  <c r="AE1128" i="1"/>
  <c r="Z1128" i="1"/>
  <c r="BG1124" i="1" s="1"/>
  <c r="Y1128" i="1"/>
  <c r="X1128" i="1"/>
  <c r="BE1124" i="1" s="1"/>
  <c r="V1128" i="1"/>
  <c r="BC1124" i="1" s="1"/>
  <c r="U1128" i="1"/>
  <c r="BB1124" i="1" s="1"/>
  <c r="T1128" i="1"/>
  <c r="BA1124" i="1" s="1"/>
  <c r="O1128" i="1"/>
  <c r="I1128" i="1"/>
  <c r="G1128" i="1" s="1"/>
  <c r="BK1127" i="1"/>
  <c r="BJ1127" i="1"/>
  <c r="AE1127" i="1"/>
  <c r="AD1127" i="1"/>
  <c r="AB1127" i="1"/>
  <c r="O1127" i="1"/>
  <c r="I1127" i="1"/>
  <c r="AC1127" i="1" s="1"/>
  <c r="BK1126" i="1"/>
  <c r="BJ1126" i="1"/>
  <c r="AE1126" i="1"/>
  <c r="AD1126" i="1"/>
  <c r="AB1126" i="1"/>
  <c r="O1126" i="1"/>
  <c r="I1126" i="1"/>
  <c r="AC1126" i="1" s="1"/>
  <c r="BK1125" i="1"/>
  <c r="BJ1125" i="1"/>
  <c r="AE1125" i="1"/>
  <c r="AD1125" i="1"/>
  <c r="AB1125" i="1"/>
  <c r="O1125" i="1"/>
  <c r="I1125" i="1"/>
  <c r="AC1125" i="1" s="1"/>
  <c r="AX1124" i="1"/>
  <c r="AW1124" i="1"/>
  <c r="AV1124" i="1"/>
  <c r="AT1124" i="1"/>
  <c r="AS1124" i="1"/>
  <c r="AQ1124" i="1"/>
  <c r="AE1124" i="1"/>
  <c r="AE1123" i="1" s="1"/>
  <c r="AD1124" i="1"/>
  <c r="AD1123" i="1" s="1"/>
  <c r="AC1124" i="1"/>
  <c r="AC1123" i="1" s="1"/>
  <c r="AB1124" i="1"/>
  <c r="W1124" i="1"/>
  <c r="S1124" i="1"/>
  <c r="BJ1124" i="1" s="1"/>
  <c r="O1124" i="1"/>
  <c r="K1124" i="1"/>
  <c r="K1123" i="1" s="1"/>
  <c r="G1124" i="1"/>
  <c r="D1124" i="1"/>
  <c r="AR1124" i="1" s="1"/>
  <c r="AM1124" i="1" l="1"/>
  <c r="AU1124" i="1"/>
  <c r="G1123" i="1"/>
  <c r="W1128" i="1"/>
  <c r="BK1128" i="1" s="1"/>
  <c r="S1128" i="1"/>
  <c r="BJ1128" i="1" s="1"/>
  <c r="S1123" i="1"/>
  <c r="AA1126" i="1"/>
  <c r="AN1126" i="1" s="1"/>
  <c r="D1123" i="1"/>
  <c r="W1123" i="1"/>
  <c r="O1123" i="1"/>
  <c r="AA1124" i="1"/>
  <c r="AN1124" i="1" s="1"/>
  <c r="AB1123" i="1"/>
  <c r="AA1125" i="1"/>
  <c r="AN1125" i="1" s="1"/>
  <c r="AA1127" i="1"/>
  <c r="AN1127" i="1" s="1"/>
  <c r="AB1128" i="1"/>
  <c r="AD1128" i="1"/>
  <c r="BK1124" i="1"/>
  <c r="AC1128" i="1"/>
  <c r="BF1124" i="1"/>
  <c r="G1125" i="1"/>
  <c r="AM1125" i="1" s="1"/>
  <c r="G1126" i="1"/>
  <c r="AM1126" i="1" s="1"/>
  <c r="G1127" i="1"/>
  <c r="AM1127" i="1" s="1"/>
  <c r="BD1124" i="1" l="1"/>
  <c r="AM1123" i="1"/>
  <c r="AM1128" i="1"/>
  <c r="AL1124" i="1"/>
  <c r="AZ1124" i="1"/>
  <c r="AA1128" i="1"/>
  <c r="AN1128" i="1" s="1"/>
  <c r="AO1124" i="1"/>
  <c r="AA1123" i="1"/>
  <c r="AN1123" i="1" s="1"/>
  <c r="U903" i="1" l="1"/>
  <c r="U1313" i="1" l="1"/>
  <c r="Y1079" i="1" l="1"/>
  <c r="S1079" i="1"/>
  <c r="W1079" i="1" l="1"/>
  <c r="AD1034" i="1"/>
  <c r="AC1034" i="1"/>
  <c r="AB1034" i="1"/>
  <c r="W1034" i="1"/>
  <c r="AD1029" i="1"/>
  <c r="AC1029" i="1"/>
  <c r="AB1029" i="1"/>
  <c r="W1029" i="1"/>
  <c r="W1024" i="1"/>
  <c r="AB1024" i="1"/>
  <c r="W1019" i="1"/>
  <c r="W1014" i="1"/>
  <c r="W1009" i="1"/>
  <c r="AD1009" i="1"/>
  <c r="AC1009" i="1" l="1"/>
  <c r="AB1009" i="1"/>
  <c r="AB923" i="1"/>
  <c r="AC923" i="1"/>
  <c r="AE961" i="1" l="1"/>
  <c r="Z961" i="1"/>
  <c r="Y961" i="1"/>
  <c r="X961" i="1"/>
  <c r="V961" i="1"/>
  <c r="T961" i="1"/>
  <c r="O961" i="1"/>
  <c r="G961" i="1"/>
  <c r="AE960" i="1"/>
  <c r="AD960" i="1"/>
  <c r="AC960" i="1"/>
  <c r="AB960" i="1"/>
  <c r="O960" i="1"/>
  <c r="G960" i="1"/>
  <c r="AM960" i="1" s="1"/>
  <c r="AE959" i="1"/>
  <c r="AD959" i="1"/>
  <c r="AC959" i="1"/>
  <c r="AB959" i="1"/>
  <c r="O959" i="1"/>
  <c r="G959" i="1"/>
  <c r="AM959" i="1" s="1"/>
  <c r="AE958" i="1"/>
  <c r="AD958" i="1"/>
  <c r="AC958" i="1"/>
  <c r="AB958" i="1"/>
  <c r="O958" i="1"/>
  <c r="G958" i="1"/>
  <c r="AM958" i="1" s="1"/>
  <c r="D958" i="1"/>
  <c r="D957" i="1" s="1"/>
  <c r="AE957" i="1"/>
  <c r="AD957" i="1"/>
  <c r="AC957" i="1"/>
  <c r="AB957" i="1"/>
  <c r="W957" i="1"/>
  <c r="S957" i="1"/>
  <c r="O957" i="1"/>
  <c r="K957" i="1"/>
  <c r="G957" i="1"/>
  <c r="AI785" i="1"/>
  <c r="AM957" i="1" l="1"/>
  <c r="AA959" i="1"/>
  <c r="AN959" i="1" s="1"/>
  <c r="S961" i="1"/>
  <c r="AA958" i="1"/>
  <c r="AN958" i="1" s="1"/>
  <c r="W961" i="1"/>
  <c r="AA957" i="1"/>
  <c r="AN957" i="1" s="1"/>
  <c r="AA960" i="1"/>
  <c r="AN960" i="1" s="1"/>
  <c r="AC961" i="1"/>
  <c r="AB961" i="1"/>
  <c r="AD961" i="1"/>
  <c r="AM961" i="1" l="1"/>
  <c r="AA961" i="1"/>
  <c r="AN961" i="1" s="1"/>
  <c r="R1192" i="1" l="1"/>
  <c r="AE1120" i="1" l="1"/>
  <c r="AB1120" i="1"/>
  <c r="AA1120" i="1" s="1"/>
  <c r="AN1120" i="1" s="1"/>
  <c r="W1120" i="1"/>
  <c r="W1116" i="1" s="1"/>
  <c r="W1090" i="1" s="1"/>
  <c r="O1120" i="1"/>
  <c r="I1120" i="1"/>
  <c r="G1120" i="1" s="1"/>
  <c r="AE1119" i="1"/>
  <c r="AD1119" i="1"/>
  <c r="AB1119" i="1"/>
  <c r="O1119" i="1"/>
  <c r="I1119" i="1"/>
  <c r="AC1119" i="1" s="1"/>
  <c r="AE1118" i="1"/>
  <c r="AB1118" i="1"/>
  <c r="S1118" i="1"/>
  <c r="S1116" i="1" s="1"/>
  <c r="S1090" i="1" s="1"/>
  <c r="O1118" i="1"/>
  <c r="F1118" i="1"/>
  <c r="I1118" i="1" s="1"/>
  <c r="AE1117" i="1"/>
  <c r="AD1117" i="1"/>
  <c r="AB1117" i="1"/>
  <c r="AB1116" i="1" s="1"/>
  <c r="AB1090" i="1" s="1"/>
  <c r="O1117" i="1"/>
  <c r="I1117" i="1"/>
  <c r="AC1117" i="1" s="1"/>
  <c r="AH1116" i="1"/>
  <c r="AH1090" i="1" s="1"/>
  <c r="AG1116" i="1"/>
  <c r="AG1090" i="1" s="1"/>
  <c r="AF1116" i="1"/>
  <c r="AF1090" i="1" s="1"/>
  <c r="Z1116" i="1"/>
  <c r="Z1090" i="1" s="1"/>
  <c r="Y1116" i="1"/>
  <c r="Y1090" i="1" s="1"/>
  <c r="X1116" i="1"/>
  <c r="X1090" i="1" s="1"/>
  <c r="V1116" i="1"/>
  <c r="V1090" i="1" s="1"/>
  <c r="U1116" i="1"/>
  <c r="U1090" i="1" s="1"/>
  <c r="T1116" i="1"/>
  <c r="T1090" i="1" s="1"/>
  <c r="R1116" i="1"/>
  <c r="R1090" i="1" s="1"/>
  <c r="Q1116" i="1"/>
  <c r="Q1090" i="1" s="1"/>
  <c r="P1116" i="1"/>
  <c r="P1090" i="1" s="1"/>
  <c r="N1116" i="1"/>
  <c r="N1090" i="1" s="1"/>
  <c r="M1116" i="1"/>
  <c r="M1090" i="1" s="1"/>
  <c r="L1116" i="1"/>
  <c r="L1090" i="1" s="1"/>
  <c r="K1116" i="1"/>
  <c r="K1090" i="1" s="1"/>
  <c r="J1116" i="1"/>
  <c r="J1090" i="1" s="1"/>
  <c r="H1116" i="1"/>
  <c r="H1090" i="1" s="1"/>
  <c r="E1116" i="1"/>
  <c r="E1090" i="1" s="1"/>
  <c r="D1116" i="1"/>
  <c r="D1090" i="1" s="1"/>
  <c r="C1116" i="1"/>
  <c r="C1090" i="1" s="1"/>
  <c r="AM1120" i="1" l="1"/>
  <c r="O1116" i="1"/>
  <c r="O1090" i="1" s="1"/>
  <c r="AE1116" i="1"/>
  <c r="AE1090" i="1" s="1"/>
  <c r="AP1120" i="1"/>
  <c r="F1116" i="1"/>
  <c r="F1090" i="1" s="1"/>
  <c r="G1119" i="1"/>
  <c r="AM1119" i="1" s="1"/>
  <c r="AQ1120" i="1"/>
  <c r="AA1117" i="1"/>
  <c r="AN1117" i="1" s="1"/>
  <c r="AC1116" i="1"/>
  <c r="AC1090" i="1" s="1"/>
  <c r="G1118" i="1"/>
  <c r="AM1118" i="1" s="1"/>
  <c r="I1116" i="1"/>
  <c r="I1090" i="1" s="1"/>
  <c r="AA1119" i="1"/>
  <c r="AN1119" i="1" s="1"/>
  <c r="G1117" i="1"/>
  <c r="AM1117" i="1" s="1"/>
  <c r="AQ1119" i="1" l="1"/>
  <c r="AQ1117" i="1"/>
  <c r="AP1119" i="1"/>
  <c r="AP1118" i="1"/>
  <c r="AD1118" i="1"/>
  <c r="AP1117" i="1"/>
  <c r="G1116" i="1"/>
  <c r="G1090" i="1" l="1"/>
  <c r="AM1090" i="1" s="1"/>
  <c r="AM1116" i="1"/>
  <c r="AA1118" i="1"/>
  <c r="AN1118" i="1" s="1"/>
  <c r="AD1116" i="1"/>
  <c r="AD1090" i="1" s="1"/>
  <c r="AP1116" i="1"/>
  <c r="AQ1118" i="1" l="1"/>
  <c r="AA1116" i="1"/>
  <c r="AA1090" i="1" l="1"/>
  <c r="AN1090" i="1" s="1"/>
  <c r="AN1116" i="1"/>
  <c r="AO1116" i="1"/>
  <c r="AQ1116" i="1"/>
  <c r="AL1116" i="1"/>
  <c r="AE773" i="1" l="1"/>
  <c r="BG769" i="1"/>
  <c r="BF769" i="1"/>
  <c r="X773" i="1"/>
  <c r="BE769" i="1" s="1"/>
  <c r="V773" i="1"/>
  <c r="BC769" i="1" s="1"/>
  <c r="U773" i="1"/>
  <c r="BB769" i="1" s="1"/>
  <c r="T773" i="1"/>
  <c r="O773" i="1"/>
  <c r="I773" i="1"/>
  <c r="G773" i="1" s="1"/>
  <c r="BK772" i="1"/>
  <c r="BJ772" i="1"/>
  <c r="AE772" i="1"/>
  <c r="AD772" i="1"/>
  <c r="AB772" i="1"/>
  <c r="O772" i="1"/>
  <c r="BM772" i="1" s="1"/>
  <c r="I772" i="1"/>
  <c r="AC772" i="1" s="1"/>
  <c r="BK771" i="1"/>
  <c r="BJ771" i="1"/>
  <c r="AE771" i="1"/>
  <c r="AD771" i="1"/>
  <c r="AB771" i="1"/>
  <c r="O771" i="1"/>
  <c r="BM771" i="1" s="1"/>
  <c r="AC771" i="1"/>
  <c r="BK770" i="1"/>
  <c r="BJ770" i="1"/>
  <c r="AE770" i="1"/>
  <c r="AD770" i="1"/>
  <c r="AB770" i="1"/>
  <c r="O770" i="1"/>
  <c r="BM770" i="1" s="1"/>
  <c r="I770" i="1"/>
  <c r="AC770" i="1" s="1"/>
  <c r="D770" i="1"/>
  <c r="D769" i="1" s="1"/>
  <c r="AR769" i="1" s="1"/>
  <c r="BA769" i="1"/>
  <c r="AX769" i="1"/>
  <c r="AW769" i="1"/>
  <c r="AV769" i="1"/>
  <c r="AT769" i="1"/>
  <c r="AS769" i="1"/>
  <c r="AE769" i="1"/>
  <c r="AE768" i="1" s="1"/>
  <c r="AE767" i="1" s="1"/>
  <c r="AE766" i="1" s="1"/>
  <c r="AE765" i="1" s="1"/>
  <c r="AD769" i="1"/>
  <c r="AD768" i="1" s="1"/>
  <c r="AD767" i="1" s="1"/>
  <c r="AD766" i="1" s="1"/>
  <c r="AD765" i="1" s="1"/>
  <c r="AC769" i="1"/>
  <c r="AC768" i="1" s="1"/>
  <c r="AC767" i="1" s="1"/>
  <c r="AC766" i="1" s="1"/>
  <c r="AC765" i="1" s="1"/>
  <c r="AB769" i="1"/>
  <c r="W769" i="1"/>
  <c r="W768" i="1" s="1"/>
  <c r="W767" i="1" s="1"/>
  <c r="S769" i="1"/>
  <c r="BJ769" i="1" s="1"/>
  <c r="O769" i="1"/>
  <c r="K769" i="1"/>
  <c r="K768" i="1" s="1"/>
  <c r="K767" i="1" s="1"/>
  <c r="K766" i="1" s="1"/>
  <c r="K765" i="1" s="1"/>
  <c r="G769" i="1"/>
  <c r="C769" i="1"/>
  <c r="AQ769" i="1" s="1"/>
  <c r="AI768" i="1"/>
  <c r="AI767" i="1" s="1"/>
  <c r="AI766" i="1" s="1"/>
  <c r="AI765" i="1" s="1"/>
  <c r="AH768" i="1"/>
  <c r="AH767" i="1" s="1"/>
  <c r="AH766" i="1" s="1"/>
  <c r="AH765" i="1" s="1"/>
  <c r="AG768" i="1"/>
  <c r="AG767" i="1" s="1"/>
  <c r="AG766" i="1" s="1"/>
  <c r="AG765" i="1" s="1"/>
  <c r="AF768" i="1"/>
  <c r="AF767" i="1" s="1"/>
  <c r="AF766" i="1" s="1"/>
  <c r="AF765" i="1" s="1"/>
  <c r="Z768" i="1"/>
  <c r="Z767" i="1" s="1"/>
  <c r="Z766" i="1" s="1"/>
  <c r="Z765" i="1" s="1"/>
  <c r="Y768" i="1"/>
  <c r="Y767" i="1" s="1"/>
  <c r="Y766" i="1" s="1"/>
  <c r="Y765" i="1" s="1"/>
  <c r="X768" i="1"/>
  <c r="X767" i="1" s="1"/>
  <c r="X766" i="1" s="1"/>
  <c r="X765" i="1" s="1"/>
  <c r="V768" i="1"/>
  <c r="V767" i="1" s="1"/>
  <c r="V766" i="1" s="1"/>
  <c r="V765" i="1" s="1"/>
  <c r="U768" i="1"/>
  <c r="U767" i="1" s="1"/>
  <c r="U766" i="1" s="1"/>
  <c r="U765" i="1" s="1"/>
  <c r="T768" i="1"/>
  <c r="T767" i="1" s="1"/>
  <c r="T766" i="1" s="1"/>
  <c r="T765" i="1" s="1"/>
  <c r="R768" i="1"/>
  <c r="R767" i="1" s="1"/>
  <c r="R766" i="1" s="1"/>
  <c r="R765" i="1" s="1"/>
  <c r="Q768" i="1"/>
  <c r="Q767" i="1" s="1"/>
  <c r="Q766" i="1" s="1"/>
  <c r="Q765" i="1" s="1"/>
  <c r="P768" i="1"/>
  <c r="P767" i="1" s="1"/>
  <c r="P766" i="1" s="1"/>
  <c r="P765" i="1" s="1"/>
  <c r="N768" i="1"/>
  <c r="N767" i="1" s="1"/>
  <c r="N766" i="1" s="1"/>
  <c r="N765" i="1" s="1"/>
  <c r="M768" i="1"/>
  <c r="M767" i="1" s="1"/>
  <c r="M766" i="1" s="1"/>
  <c r="M765" i="1" s="1"/>
  <c r="L768" i="1"/>
  <c r="L767" i="1" s="1"/>
  <c r="L766" i="1" s="1"/>
  <c r="L765" i="1" s="1"/>
  <c r="J768" i="1"/>
  <c r="J767" i="1" s="1"/>
  <c r="J766" i="1" s="1"/>
  <c r="J765" i="1" s="1"/>
  <c r="I768" i="1"/>
  <c r="I767" i="1" s="1"/>
  <c r="I766" i="1" s="1"/>
  <c r="I765" i="1" s="1"/>
  <c r="H768" i="1"/>
  <c r="H767" i="1" s="1"/>
  <c r="H766" i="1" s="1"/>
  <c r="H765" i="1" s="1"/>
  <c r="F768" i="1"/>
  <c r="F767" i="1" s="1"/>
  <c r="F766" i="1" s="1"/>
  <c r="F765" i="1" s="1"/>
  <c r="E768" i="1"/>
  <c r="E767" i="1" s="1"/>
  <c r="E766" i="1" s="1"/>
  <c r="E765" i="1" s="1"/>
  <c r="C768" i="1"/>
  <c r="C767" i="1" s="1"/>
  <c r="C766" i="1" s="1"/>
  <c r="C765" i="1" s="1"/>
  <c r="BL769" i="1" l="1"/>
  <c r="AM769" i="1"/>
  <c r="G768" i="1"/>
  <c r="AM768" i="1" s="1"/>
  <c r="O768" i="1"/>
  <c r="O767" i="1" s="1"/>
  <c r="BL767" i="1" s="1"/>
  <c r="AA769" i="1"/>
  <c r="AN769" i="1" s="1"/>
  <c r="S768" i="1"/>
  <c r="S767" i="1" s="1"/>
  <c r="S766" i="1" s="1"/>
  <c r="S765" i="1" s="1"/>
  <c r="BJ765" i="1" s="1"/>
  <c r="AB768" i="1"/>
  <c r="AB767" i="1" s="1"/>
  <c r="AB766" i="1" s="1"/>
  <c r="AB765" i="1" s="1"/>
  <c r="W773" i="1"/>
  <c r="BK773" i="1" s="1"/>
  <c r="BK767" i="1"/>
  <c r="BK768" i="1"/>
  <c r="S773" i="1"/>
  <c r="BJ773" i="1" s="1"/>
  <c r="BK785" i="1"/>
  <c r="BJ785" i="1"/>
  <c r="W766" i="1"/>
  <c r="D768" i="1"/>
  <c r="D767" i="1" s="1"/>
  <c r="D766" i="1" s="1"/>
  <c r="D765" i="1" s="1"/>
  <c r="G770" i="1"/>
  <c r="AM770" i="1" s="1"/>
  <c r="G771" i="1"/>
  <c r="AM771" i="1" s="1"/>
  <c r="AA772" i="1"/>
  <c r="AN772" i="1" s="1"/>
  <c r="AB773" i="1"/>
  <c r="AD773" i="1"/>
  <c r="AC773" i="1"/>
  <c r="AA770" i="1"/>
  <c r="AN770" i="1" s="1"/>
  <c r="AA771" i="1"/>
  <c r="BK769" i="1"/>
  <c r="BM769" i="1"/>
  <c r="BL770" i="1"/>
  <c r="BL771" i="1"/>
  <c r="G772" i="1"/>
  <c r="AM772" i="1" s="1"/>
  <c r="BL772" i="1"/>
  <c r="AU769" i="1"/>
  <c r="AM773" i="1" l="1"/>
  <c r="AA768" i="1"/>
  <c r="AN768" i="1" s="1"/>
  <c r="AO769" i="1"/>
  <c r="G767" i="1"/>
  <c r="AM767" i="1" s="1"/>
  <c r="BL768" i="1"/>
  <c r="BJ767" i="1"/>
  <c r="BJ766" i="1"/>
  <c r="AL769" i="1"/>
  <c r="O766" i="1"/>
  <c r="BM766" i="1" s="1"/>
  <c r="BM768" i="1"/>
  <c r="BJ768" i="1"/>
  <c r="AZ769" i="1"/>
  <c r="BM773" i="1"/>
  <c r="BD769" i="1"/>
  <c r="BL773" i="1"/>
  <c r="BM767" i="1"/>
  <c r="BM785" i="1"/>
  <c r="AA773" i="1"/>
  <c r="AN773" i="1" s="1"/>
  <c r="BL785" i="1"/>
  <c r="BK766" i="1"/>
  <c r="W765" i="1"/>
  <c r="BK765" i="1" s="1"/>
  <c r="AL768" i="1" l="1"/>
  <c r="G766" i="1"/>
  <c r="AM766" i="1" s="1"/>
  <c r="AA767" i="1"/>
  <c r="AN767" i="1" s="1"/>
  <c r="BL766" i="1"/>
  <c r="AO768" i="1"/>
  <c r="O765" i="1"/>
  <c r="BL765" i="1" s="1"/>
  <c r="AA766" i="1" l="1"/>
  <c r="AN766" i="1" s="1"/>
  <c r="BM765" i="1"/>
  <c r="G765" i="1"/>
  <c r="AM765" i="1" s="1"/>
  <c r="AL766" i="1" l="1"/>
  <c r="AO766" i="1"/>
  <c r="AA765" i="1"/>
  <c r="AN765" i="1" s="1"/>
  <c r="Y903" i="1"/>
  <c r="AO765" i="1" l="1"/>
  <c r="AL765" i="1"/>
  <c r="X928" i="1"/>
  <c r="X908" i="1"/>
  <c r="Y905" i="1" l="1"/>
  <c r="AD921" i="1" l="1"/>
  <c r="AC921" i="1"/>
  <c r="AB921" i="1"/>
  <c r="AD916" i="1"/>
  <c r="AB916" i="1"/>
  <c r="AD911" i="1"/>
  <c r="AC911" i="1"/>
  <c r="AB911" i="1"/>
  <c r="Z1285" i="1"/>
  <c r="AE781" i="1" l="1"/>
  <c r="AD781" i="1"/>
  <c r="AC781" i="1"/>
  <c r="AB781" i="1"/>
  <c r="W781" i="1"/>
  <c r="S781" i="1"/>
  <c r="O781" i="1"/>
  <c r="K781" i="1"/>
  <c r="G781" i="1"/>
  <c r="AE780" i="1"/>
  <c r="AD780" i="1"/>
  <c r="AC780" i="1"/>
  <c r="AB780" i="1"/>
  <c r="W780" i="1"/>
  <c r="S780" i="1"/>
  <c r="O780" i="1"/>
  <c r="K780" i="1"/>
  <c r="G780" i="1"/>
  <c r="AE779" i="1"/>
  <c r="AD779" i="1"/>
  <c r="AC779" i="1"/>
  <c r="AB779" i="1"/>
  <c r="W779" i="1"/>
  <c r="S779" i="1"/>
  <c r="O779" i="1"/>
  <c r="K779" i="1"/>
  <c r="G779" i="1"/>
  <c r="AE778" i="1"/>
  <c r="AD778" i="1"/>
  <c r="AC778" i="1"/>
  <c r="AB778" i="1"/>
  <c r="W778" i="1"/>
  <c r="S778" i="1"/>
  <c r="O778" i="1"/>
  <c r="K778" i="1"/>
  <c r="G778" i="1"/>
  <c r="AM778" i="1" s="1"/>
  <c r="AH777" i="1"/>
  <c r="AG777" i="1"/>
  <c r="AF777" i="1"/>
  <c r="Z777" i="1"/>
  <c r="Y777" i="1"/>
  <c r="X777" i="1"/>
  <c r="V777" i="1"/>
  <c r="T777" i="1"/>
  <c r="R777" i="1"/>
  <c r="Q777" i="1"/>
  <c r="P777" i="1"/>
  <c r="N777" i="1"/>
  <c r="M777" i="1"/>
  <c r="L777" i="1"/>
  <c r="J777" i="1"/>
  <c r="I777" i="1"/>
  <c r="H777" i="1"/>
  <c r="F777" i="1"/>
  <c r="E777" i="1"/>
  <c r="D777" i="1"/>
  <c r="C777" i="1"/>
  <c r="AM779" i="1" l="1"/>
  <c r="AM780" i="1"/>
  <c r="AM781" i="1"/>
  <c r="G777" i="1"/>
  <c r="AE777" i="1"/>
  <c r="K777" i="1"/>
  <c r="O777" i="1"/>
  <c r="AA778" i="1"/>
  <c r="AN778" i="1" s="1"/>
  <c r="AB777" i="1"/>
  <c r="AA780" i="1"/>
  <c r="AN780" i="1" s="1"/>
  <c r="S777" i="1"/>
  <c r="AC777" i="1"/>
  <c r="W777" i="1"/>
  <c r="AA781" i="1"/>
  <c r="AN781" i="1" s="1"/>
  <c r="AA779" i="1"/>
  <c r="AN779" i="1" s="1"/>
  <c r="AD777" i="1"/>
  <c r="O1193" i="1"/>
  <c r="O1194" i="1"/>
  <c r="O1195" i="1"/>
  <c r="O1196" i="1"/>
  <c r="AE1196" i="1"/>
  <c r="AD1196" i="1"/>
  <c r="AC1196" i="1"/>
  <c r="AB1196" i="1"/>
  <c r="W1196" i="1"/>
  <c r="S1196" i="1"/>
  <c r="K1196" i="1"/>
  <c r="G1196" i="1"/>
  <c r="AE1195" i="1"/>
  <c r="AD1195" i="1"/>
  <c r="AC1195" i="1"/>
  <c r="AB1195" i="1"/>
  <c r="W1195" i="1"/>
  <c r="S1195" i="1"/>
  <c r="K1195" i="1"/>
  <c r="G1195" i="1"/>
  <c r="AE1194" i="1"/>
  <c r="AD1194" i="1"/>
  <c r="AC1194" i="1"/>
  <c r="AB1194" i="1"/>
  <c r="W1194" i="1"/>
  <c r="S1194" i="1"/>
  <c r="K1194" i="1"/>
  <c r="G1194" i="1"/>
  <c r="AE1193" i="1"/>
  <c r="AD1193" i="1"/>
  <c r="AC1193" i="1"/>
  <c r="AB1193" i="1"/>
  <c r="W1193" i="1"/>
  <c r="W1192" i="1" s="1"/>
  <c r="S1193" i="1"/>
  <c r="S1192" i="1" s="1"/>
  <c r="K1193" i="1"/>
  <c r="K1192" i="1" s="1"/>
  <c r="G1193" i="1"/>
  <c r="AM1193" i="1" s="1"/>
  <c r="AH1192" i="1"/>
  <c r="AG1192" i="1"/>
  <c r="AF1192" i="1"/>
  <c r="AE1192" i="1"/>
  <c r="Z1192" i="1"/>
  <c r="Y1192" i="1"/>
  <c r="X1192" i="1"/>
  <c r="V1192" i="1"/>
  <c r="U1192" i="1"/>
  <c r="T1192" i="1"/>
  <c r="P1192" i="1"/>
  <c r="O1192" i="1" s="1"/>
  <c r="N1192" i="1"/>
  <c r="M1192" i="1"/>
  <c r="L1192" i="1"/>
  <c r="J1192" i="1"/>
  <c r="I1192" i="1"/>
  <c r="H1192" i="1"/>
  <c r="F1192" i="1"/>
  <c r="E1192" i="1"/>
  <c r="D1192" i="1"/>
  <c r="C1192" i="1"/>
  <c r="AE1317" i="1"/>
  <c r="AD1317" i="1"/>
  <c r="AC1317" i="1"/>
  <c r="AB1317" i="1"/>
  <c r="W1317" i="1"/>
  <c r="S1317" i="1"/>
  <c r="O1317" i="1"/>
  <c r="K1317" i="1"/>
  <c r="G1317" i="1"/>
  <c r="AE1316" i="1"/>
  <c r="AD1316" i="1"/>
  <c r="AC1316" i="1"/>
  <c r="AB1316" i="1"/>
  <c r="W1316" i="1"/>
  <c r="S1316" i="1"/>
  <c r="O1316" i="1"/>
  <c r="K1316" i="1"/>
  <c r="G1316" i="1"/>
  <c r="AE1315" i="1"/>
  <c r="AD1315" i="1"/>
  <c r="AC1315" i="1"/>
  <c r="AB1315" i="1"/>
  <c r="W1315" i="1"/>
  <c r="S1315" i="1"/>
  <c r="O1315" i="1"/>
  <c r="K1315" i="1"/>
  <c r="G1315" i="1"/>
  <c r="AE1314" i="1"/>
  <c r="AD1314" i="1"/>
  <c r="AC1314" i="1"/>
  <c r="AB1314" i="1"/>
  <c r="W1314" i="1"/>
  <c r="S1314" i="1"/>
  <c r="O1314" i="1"/>
  <c r="K1314" i="1"/>
  <c r="G1314" i="1"/>
  <c r="AH1313" i="1"/>
  <c r="AG1313" i="1"/>
  <c r="AF1313" i="1"/>
  <c r="Z1313" i="1"/>
  <c r="Y1313" i="1"/>
  <c r="X1313" i="1"/>
  <c r="V1313" i="1"/>
  <c r="T1313" i="1"/>
  <c r="R1313" i="1"/>
  <c r="Q1313" i="1"/>
  <c r="P1313" i="1"/>
  <c r="N1313" i="1"/>
  <c r="M1313" i="1"/>
  <c r="L1313" i="1"/>
  <c r="J1313" i="1"/>
  <c r="I1313" i="1"/>
  <c r="H1313" i="1"/>
  <c r="F1313" i="1"/>
  <c r="E1313" i="1"/>
  <c r="D1313" i="1"/>
  <c r="C1313" i="1"/>
  <c r="AE1312" i="1"/>
  <c r="AD1312" i="1"/>
  <c r="AC1312" i="1"/>
  <c r="AB1312" i="1"/>
  <c r="W1312" i="1"/>
  <c r="S1312" i="1"/>
  <c r="O1312" i="1"/>
  <c r="K1312" i="1"/>
  <c r="G1312" i="1"/>
  <c r="AE1311" i="1"/>
  <c r="AD1311" i="1"/>
  <c r="AC1311" i="1"/>
  <c r="AB1311" i="1"/>
  <c r="W1311" i="1"/>
  <c r="S1311" i="1"/>
  <c r="O1311" i="1"/>
  <c r="K1311" i="1"/>
  <c r="G1311" i="1"/>
  <c r="AE1310" i="1"/>
  <c r="AD1310" i="1"/>
  <c r="AC1310" i="1"/>
  <c r="AB1310" i="1"/>
  <c r="W1310" i="1"/>
  <c r="S1310" i="1"/>
  <c r="O1310" i="1"/>
  <c r="K1310" i="1"/>
  <c r="G1310" i="1"/>
  <c r="AE1309" i="1"/>
  <c r="AD1309" i="1"/>
  <c r="AC1309" i="1"/>
  <c r="AB1309" i="1"/>
  <c r="W1309" i="1"/>
  <c r="S1309" i="1"/>
  <c r="O1309" i="1"/>
  <c r="K1309" i="1"/>
  <c r="G1309" i="1"/>
  <c r="AH1308" i="1"/>
  <c r="AG1308" i="1"/>
  <c r="AF1308" i="1"/>
  <c r="Z1308" i="1"/>
  <c r="Y1308" i="1"/>
  <c r="X1308" i="1"/>
  <c r="V1308" i="1"/>
  <c r="U1308" i="1"/>
  <c r="T1308" i="1"/>
  <c r="Q1308" i="1"/>
  <c r="P1308" i="1"/>
  <c r="N1308" i="1"/>
  <c r="M1308" i="1"/>
  <c r="L1308" i="1"/>
  <c r="J1308" i="1"/>
  <c r="I1308" i="1"/>
  <c r="H1308" i="1"/>
  <c r="F1308" i="1"/>
  <c r="E1308" i="1"/>
  <c r="D1308" i="1"/>
  <c r="C1308" i="1"/>
  <c r="AE1307" i="1"/>
  <c r="AD1307" i="1"/>
  <c r="AC1307" i="1"/>
  <c r="AB1307" i="1"/>
  <c r="W1307" i="1"/>
  <c r="S1307" i="1"/>
  <c r="O1307" i="1"/>
  <c r="K1307" i="1"/>
  <c r="G1307" i="1"/>
  <c r="AE1306" i="1"/>
  <c r="AD1306" i="1"/>
  <c r="AC1306" i="1"/>
  <c r="AB1306" i="1"/>
  <c r="W1306" i="1"/>
  <c r="S1306" i="1"/>
  <c r="O1306" i="1"/>
  <c r="K1306" i="1"/>
  <c r="G1306" i="1"/>
  <c r="AE1305" i="1"/>
  <c r="AD1305" i="1"/>
  <c r="AC1305" i="1"/>
  <c r="AB1305" i="1"/>
  <c r="W1305" i="1"/>
  <c r="S1305" i="1"/>
  <c r="O1305" i="1"/>
  <c r="K1305" i="1"/>
  <c r="G1305" i="1"/>
  <c r="AE1304" i="1"/>
  <c r="AD1304" i="1"/>
  <c r="AC1304" i="1"/>
  <c r="AB1304" i="1"/>
  <c r="W1304" i="1"/>
  <c r="S1304" i="1"/>
  <c r="O1304" i="1"/>
  <c r="K1304" i="1"/>
  <c r="G1304" i="1"/>
  <c r="AH1303" i="1"/>
  <c r="AG1303" i="1"/>
  <c r="AF1303" i="1"/>
  <c r="Z1303" i="1"/>
  <c r="Y1303" i="1"/>
  <c r="X1303" i="1"/>
  <c r="V1303" i="1"/>
  <c r="U1303" i="1"/>
  <c r="T1303" i="1"/>
  <c r="R1303" i="1"/>
  <c r="Q1303" i="1"/>
  <c r="P1303" i="1"/>
  <c r="N1303" i="1"/>
  <c r="M1303" i="1"/>
  <c r="L1303" i="1"/>
  <c r="J1303" i="1"/>
  <c r="I1303" i="1"/>
  <c r="H1303" i="1"/>
  <c r="F1303" i="1"/>
  <c r="E1303" i="1"/>
  <c r="D1303" i="1"/>
  <c r="C1303" i="1"/>
  <c r="AE1302" i="1"/>
  <c r="AD1302" i="1"/>
  <c r="AC1302" i="1"/>
  <c r="AB1302" i="1"/>
  <c r="W1302" i="1"/>
  <c r="S1302" i="1"/>
  <c r="O1302" i="1"/>
  <c r="K1302" i="1"/>
  <c r="G1302" i="1"/>
  <c r="AE1301" i="1"/>
  <c r="AD1301" i="1"/>
  <c r="AC1301" i="1"/>
  <c r="AB1301" i="1"/>
  <c r="W1301" i="1"/>
  <c r="S1301" i="1"/>
  <c r="O1301" i="1"/>
  <c r="K1301" i="1"/>
  <c r="G1301" i="1"/>
  <c r="AE1300" i="1"/>
  <c r="AD1300" i="1"/>
  <c r="AC1300" i="1"/>
  <c r="AB1300" i="1"/>
  <c r="W1300" i="1"/>
  <c r="S1300" i="1"/>
  <c r="O1300" i="1"/>
  <c r="K1300" i="1"/>
  <c r="G1300" i="1"/>
  <c r="AM1300" i="1" s="1"/>
  <c r="AE1299" i="1"/>
  <c r="AD1299" i="1"/>
  <c r="AC1299" i="1"/>
  <c r="AB1299" i="1"/>
  <c r="W1299" i="1"/>
  <c r="S1299" i="1"/>
  <c r="O1299" i="1"/>
  <c r="K1299" i="1"/>
  <c r="G1299" i="1"/>
  <c r="AH1298" i="1"/>
  <c r="AG1298" i="1"/>
  <c r="AF1298" i="1"/>
  <c r="Z1298" i="1"/>
  <c r="Y1298" i="1"/>
  <c r="X1298" i="1"/>
  <c r="V1298" i="1"/>
  <c r="U1298" i="1"/>
  <c r="T1298" i="1"/>
  <c r="R1298" i="1"/>
  <c r="Q1298" i="1"/>
  <c r="P1298" i="1"/>
  <c r="N1298" i="1"/>
  <c r="M1298" i="1"/>
  <c r="L1298" i="1"/>
  <c r="J1298" i="1"/>
  <c r="I1298" i="1"/>
  <c r="H1298" i="1"/>
  <c r="F1298" i="1"/>
  <c r="E1298" i="1"/>
  <c r="D1298" i="1"/>
  <c r="C1298" i="1"/>
  <c r="AE1297" i="1"/>
  <c r="AD1297" i="1"/>
  <c r="AC1297" i="1"/>
  <c r="AB1297" i="1"/>
  <c r="W1297" i="1"/>
  <c r="S1297" i="1"/>
  <c r="O1297" i="1"/>
  <c r="K1297" i="1"/>
  <c r="G1297" i="1"/>
  <c r="AE1296" i="1"/>
  <c r="AD1296" i="1"/>
  <c r="AC1296" i="1"/>
  <c r="AB1296" i="1"/>
  <c r="W1296" i="1"/>
  <c r="S1296" i="1"/>
  <c r="O1296" i="1"/>
  <c r="K1296" i="1"/>
  <c r="G1296" i="1"/>
  <c r="AE1295" i="1"/>
  <c r="AD1295" i="1"/>
  <c r="AC1295" i="1"/>
  <c r="AB1295" i="1"/>
  <c r="W1295" i="1"/>
  <c r="S1295" i="1"/>
  <c r="O1295" i="1"/>
  <c r="K1295" i="1"/>
  <c r="G1295" i="1"/>
  <c r="AE1294" i="1"/>
  <c r="AD1294" i="1"/>
  <c r="AC1294" i="1"/>
  <c r="AB1294" i="1"/>
  <c r="W1294" i="1"/>
  <c r="S1294" i="1"/>
  <c r="O1294" i="1"/>
  <c r="K1294" i="1"/>
  <c r="G1294" i="1"/>
  <c r="AH1293" i="1"/>
  <c r="AG1293" i="1"/>
  <c r="AF1293" i="1"/>
  <c r="Z1293" i="1"/>
  <c r="Y1293" i="1"/>
  <c r="X1293" i="1"/>
  <c r="V1293" i="1"/>
  <c r="U1293" i="1"/>
  <c r="T1293" i="1"/>
  <c r="R1293" i="1"/>
  <c r="Q1293" i="1"/>
  <c r="P1293" i="1"/>
  <c r="N1293" i="1"/>
  <c r="M1293" i="1"/>
  <c r="L1293" i="1"/>
  <c r="J1293" i="1"/>
  <c r="I1293" i="1"/>
  <c r="H1293" i="1"/>
  <c r="F1293" i="1"/>
  <c r="E1293" i="1"/>
  <c r="D1293" i="1"/>
  <c r="C1293" i="1"/>
  <c r="AE1292" i="1"/>
  <c r="AD1292" i="1"/>
  <c r="AC1292" i="1"/>
  <c r="AB1292" i="1"/>
  <c r="W1292" i="1"/>
  <c r="S1292" i="1"/>
  <c r="O1292" i="1"/>
  <c r="K1292" i="1"/>
  <c r="G1292" i="1"/>
  <c r="AE1291" i="1"/>
  <c r="AD1291" i="1"/>
  <c r="AC1291" i="1"/>
  <c r="AB1291" i="1"/>
  <c r="W1291" i="1"/>
  <c r="S1291" i="1"/>
  <c r="O1291" i="1"/>
  <c r="K1291" i="1"/>
  <c r="G1291" i="1"/>
  <c r="AE1290" i="1"/>
  <c r="AD1290" i="1"/>
  <c r="AC1290" i="1"/>
  <c r="AB1290" i="1"/>
  <c r="W1290" i="1"/>
  <c r="S1290" i="1"/>
  <c r="O1290" i="1"/>
  <c r="K1290" i="1"/>
  <c r="G1290" i="1"/>
  <c r="AE1289" i="1"/>
  <c r="AD1289" i="1"/>
  <c r="AC1289" i="1"/>
  <c r="AB1289" i="1"/>
  <c r="W1289" i="1"/>
  <c r="S1289" i="1"/>
  <c r="O1289" i="1"/>
  <c r="K1289" i="1"/>
  <c r="G1289" i="1"/>
  <c r="AH1288" i="1"/>
  <c r="AG1288" i="1"/>
  <c r="AF1288" i="1"/>
  <c r="Z1288" i="1"/>
  <c r="Y1288" i="1"/>
  <c r="X1288" i="1"/>
  <c r="V1288" i="1"/>
  <c r="U1288" i="1"/>
  <c r="T1288" i="1"/>
  <c r="R1288" i="1"/>
  <c r="Q1288" i="1"/>
  <c r="P1288" i="1"/>
  <c r="N1288" i="1"/>
  <c r="M1288" i="1"/>
  <c r="L1288" i="1"/>
  <c r="J1288" i="1"/>
  <c r="I1288" i="1"/>
  <c r="H1288" i="1"/>
  <c r="F1288" i="1"/>
  <c r="E1288" i="1"/>
  <c r="D1288" i="1"/>
  <c r="C1288" i="1"/>
  <c r="AE1287" i="1"/>
  <c r="AD1287" i="1"/>
  <c r="AC1287" i="1"/>
  <c r="AB1287" i="1"/>
  <c r="W1287" i="1"/>
  <c r="S1287" i="1"/>
  <c r="O1287" i="1"/>
  <c r="K1287" i="1"/>
  <c r="G1287" i="1"/>
  <c r="AE1286" i="1"/>
  <c r="AD1286" i="1"/>
  <c r="AC1286" i="1"/>
  <c r="AB1286" i="1"/>
  <c r="W1286" i="1"/>
  <c r="S1286" i="1"/>
  <c r="O1286" i="1"/>
  <c r="K1286" i="1"/>
  <c r="G1286" i="1"/>
  <c r="AE1285" i="1"/>
  <c r="AD1285" i="1"/>
  <c r="AC1285" i="1"/>
  <c r="AB1285" i="1"/>
  <c r="W1285" i="1"/>
  <c r="S1285" i="1"/>
  <c r="O1285" i="1"/>
  <c r="K1285" i="1"/>
  <c r="G1285" i="1"/>
  <c r="AE1284" i="1"/>
  <c r="AD1284" i="1"/>
  <c r="AC1284" i="1"/>
  <c r="AB1284" i="1"/>
  <c r="W1284" i="1"/>
  <c r="S1284" i="1"/>
  <c r="O1284" i="1"/>
  <c r="K1284" i="1"/>
  <c r="G1284" i="1"/>
  <c r="AH1283" i="1"/>
  <c r="AH1212" i="1" s="1"/>
  <c r="AG1283" i="1"/>
  <c r="AF1283" i="1"/>
  <c r="Z1283" i="1"/>
  <c r="Y1283" i="1"/>
  <c r="Y1212" i="1" s="1"/>
  <c r="X1283" i="1"/>
  <c r="V1283" i="1"/>
  <c r="U1283" i="1"/>
  <c r="T1283" i="1"/>
  <c r="T1212" i="1" s="1"/>
  <c r="R1283" i="1"/>
  <c r="Q1283" i="1"/>
  <c r="P1283" i="1"/>
  <c r="N1283" i="1"/>
  <c r="N1212" i="1" s="1"/>
  <c r="M1283" i="1"/>
  <c r="L1283" i="1"/>
  <c r="J1283" i="1"/>
  <c r="I1283" i="1"/>
  <c r="I1212" i="1" s="1"/>
  <c r="H1283" i="1"/>
  <c r="F1283" i="1"/>
  <c r="E1283" i="1"/>
  <c r="D1283" i="1"/>
  <c r="D1212" i="1" s="1"/>
  <c r="C1283" i="1"/>
  <c r="AE1211" i="1"/>
  <c r="AD1211" i="1"/>
  <c r="AC1211" i="1"/>
  <c r="AB1211" i="1"/>
  <c r="W1211" i="1"/>
  <c r="S1211" i="1"/>
  <c r="O1211" i="1"/>
  <c r="K1211" i="1"/>
  <c r="G1211" i="1"/>
  <c r="AE1210" i="1"/>
  <c r="AD1210" i="1"/>
  <c r="AC1210" i="1"/>
  <c r="AB1210" i="1"/>
  <c r="W1210" i="1"/>
  <c r="S1210" i="1"/>
  <c r="O1210" i="1"/>
  <c r="K1210" i="1"/>
  <c r="G1210" i="1"/>
  <c r="AE1209" i="1"/>
  <c r="AD1209" i="1"/>
  <c r="AC1209" i="1"/>
  <c r="AB1209" i="1"/>
  <c r="W1209" i="1"/>
  <c r="S1209" i="1"/>
  <c r="O1209" i="1"/>
  <c r="K1209" i="1"/>
  <c r="G1209" i="1"/>
  <c r="AE1208" i="1"/>
  <c r="AD1208" i="1"/>
  <c r="AC1208" i="1"/>
  <c r="AB1208" i="1"/>
  <c r="W1208" i="1"/>
  <c r="S1208" i="1"/>
  <c r="O1208" i="1"/>
  <c r="K1208" i="1"/>
  <c r="G1208" i="1"/>
  <c r="AI1207" i="1"/>
  <c r="AH1207" i="1"/>
  <c r="AG1207" i="1"/>
  <c r="AF1207" i="1"/>
  <c r="Z1207" i="1"/>
  <c r="Y1207" i="1"/>
  <c r="X1207" i="1"/>
  <c r="V1207" i="1"/>
  <c r="U1207" i="1"/>
  <c r="T1207" i="1"/>
  <c r="P1207" i="1"/>
  <c r="O1207" i="1" s="1"/>
  <c r="N1207" i="1"/>
  <c r="M1207" i="1"/>
  <c r="L1207" i="1"/>
  <c r="J1207" i="1"/>
  <c r="I1207" i="1"/>
  <c r="H1207" i="1"/>
  <c r="F1207" i="1"/>
  <c r="E1207" i="1"/>
  <c r="D1207" i="1"/>
  <c r="C1207" i="1"/>
  <c r="AE1206" i="1"/>
  <c r="AD1206" i="1"/>
  <c r="AC1206" i="1"/>
  <c r="AB1206" i="1"/>
  <c r="W1206" i="1"/>
  <c r="S1206" i="1"/>
  <c r="O1206" i="1"/>
  <c r="K1206" i="1"/>
  <c r="G1206" i="1"/>
  <c r="AE1205" i="1"/>
  <c r="AD1205" i="1"/>
  <c r="AC1205" i="1"/>
  <c r="AB1205" i="1"/>
  <c r="W1205" i="1"/>
  <c r="S1205" i="1"/>
  <c r="O1205" i="1"/>
  <c r="K1205" i="1"/>
  <c r="G1205" i="1"/>
  <c r="AE1204" i="1"/>
  <c r="AD1204" i="1"/>
  <c r="AC1204" i="1"/>
  <c r="AB1204" i="1"/>
  <c r="W1204" i="1"/>
  <c r="S1204" i="1"/>
  <c r="O1204" i="1"/>
  <c r="K1204" i="1"/>
  <c r="G1204" i="1"/>
  <c r="AE1203" i="1"/>
  <c r="AD1203" i="1"/>
  <c r="AC1203" i="1"/>
  <c r="AB1203" i="1"/>
  <c r="W1203" i="1"/>
  <c r="S1203" i="1"/>
  <c r="O1203" i="1"/>
  <c r="K1203" i="1"/>
  <c r="G1203" i="1"/>
  <c r="AI1202" i="1"/>
  <c r="AH1202" i="1"/>
  <c r="AG1202" i="1"/>
  <c r="AF1202" i="1"/>
  <c r="Z1202" i="1"/>
  <c r="Y1202" i="1"/>
  <c r="X1202" i="1"/>
  <c r="V1202" i="1"/>
  <c r="U1202" i="1"/>
  <c r="T1202" i="1"/>
  <c r="P1202" i="1"/>
  <c r="O1202" i="1" s="1"/>
  <c r="N1202" i="1"/>
  <c r="M1202" i="1"/>
  <c r="L1202" i="1"/>
  <c r="J1202" i="1"/>
  <c r="I1202" i="1"/>
  <c r="H1202" i="1"/>
  <c r="F1202" i="1"/>
  <c r="E1202" i="1"/>
  <c r="D1202" i="1"/>
  <c r="C1202" i="1"/>
  <c r="AE1191" i="1"/>
  <c r="AD1191" i="1"/>
  <c r="AC1191" i="1"/>
  <c r="AB1191" i="1"/>
  <c r="W1191" i="1"/>
  <c r="S1191" i="1"/>
  <c r="O1191" i="1"/>
  <c r="K1191" i="1"/>
  <c r="G1191" i="1"/>
  <c r="AM1191" i="1" s="1"/>
  <c r="AE1190" i="1"/>
  <c r="AD1190" i="1"/>
  <c r="AC1190" i="1"/>
  <c r="AB1190" i="1"/>
  <c r="W1190" i="1"/>
  <c r="S1190" i="1"/>
  <c r="O1190" i="1"/>
  <c r="K1190" i="1"/>
  <c r="G1190" i="1"/>
  <c r="AE1189" i="1"/>
  <c r="AD1189" i="1"/>
  <c r="AC1189" i="1"/>
  <c r="AB1189" i="1"/>
  <c r="W1189" i="1"/>
  <c r="S1189" i="1"/>
  <c r="O1189" i="1"/>
  <c r="K1189" i="1"/>
  <c r="G1189" i="1"/>
  <c r="AE1188" i="1"/>
  <c r="AD1188" i="1"/>
  <c r="AC1188" i="1"/>
  <c r="AB1188" i="1"/>
  <c r="W1188" i="1"/>
  <c r="S1188" i="1"/>
  <c r="O1188" i="1"/>
  <c r="K1188" i="1"/>
  <c r="G1188" i="1"/>
  <c r="AI1187" i="1"/>
  <c r="AH1187" i="1"/>
  <c r="AG1187" i="1"/>
  <c r="AF1187" i="1"/>
  <c r="Z1187" i="1"/>
  <c r="Y1187" i="1"/>
  <c r="X1187" i="1"/>
  <c r="V1187" i="1"/>
  <c r="U1187" i="1"/>
  <c r="T1187" i="1"/>
  <c r="R1187" i="1"/>
  <c r="Q1187" i="1"/>
  <c r="P1187" i="1"/>
  <c r="N1187" i="1"/>
  <c r="M1187" i="1"/>
  <c r="L1187" i="1"/>
  <c r="J1187" i="1"/>
  <c r="I1187" i="1"/>
  <c r="H1187" i="1"/>
  <c r="F1187" i="1"/>
  <c r="E1187" i="1"/>
  <c r="D1187" i="1"/>
  <c r="C1187" i="1"/>
  <c r="AE1181" i="1"/>
  <c r="AD1181" i="1"/>
  <c r="AC1181" i="1"/>
  <c r="AB1181" i="1"/>
  <c r="W1181" i="1"/>
  <c r="S1181" i="1"/>
  <c r="O1181" i="1"/>
  <c r="K1181" i="1"/>
  <c r="G1181" i="1"/>
  <c r="AE1180" i="1"/>
  <c r="AD1180" i="1"/>
  <c r="AC1180" i="1"/>
  <c r="AB1180" i="1"/>
  <c r="W1180" i="1"/>
  <c r="S1180" i="1"/>
  <c r="O1180" i="1"/>
  <c r="K1180" i="1"/>
  <c r="G1180" i="1"/>
  <c r="AE1179" i="1"/>
  <c r="AD1179" i="1"/>
  <c r="AC1179" i="1"/>
  <c r="AB1179" i="1"/>
  <c r="W1179" i="1"/>
  <c r="S1179" i="1"/>
  <c r="O1179" i="1"/>
  <c r="K1179" i="1"/>
  <c r="G1179" i="1"/>
  <c r="AE1178" i="1"/>
  <c r="AD1178" i="1"/>
  <c r="AC1178" i="1"/>
  <c r="AB1178" i="1"/>
  <c r="W1178" i="1"/>
  <c r="S1178" i="1"/>
  <c r="O1178" i="1"/>
  <c r="K1178" i="1"/>
  <c r="G1178" i="1"/>
  <c r="AH1177" i="1"/>
  <c r="AG1177" i="1"/>
  <c r="AF1177" i="1"/>
  <c r="Z1177" i="1"/>
  <c r="Y1177" i="1"/>
  <c r="X1177" i="1"/>
  <c r="V1177" i="1"/>
  <c r="U1177" i="1"/>
  <c r="T1177" i="1"/>
  <c r="R1177" i="1"/>
  <c r="Q1177" i="1"/>
  <c r="P1177" i="1"/>
  <c r="N1177" i="1"/>
  <c r="M1177" i="1"/>
  <c r="L1177" i="1"/>
  <c r="J1177" i="1"/>
  <c r="I1177" i="1"/>
  <c r="H1177" i="1"/>
  <c r="F1177" i="1"/>
  <c r="E1177" i="1"/>
  <c r="D1177" i="1"/>
  <c r="C1177" i="1"/>
  <c r="AE1176" i="1"/>
  <c r="AD1176" i="1"/>
  <c r="AC1176" i="1"/>
  <c r="AB1176" i="1"/>
  <c r="W1176" i="1"/>
  <c r="S1176" i="1"/>
  <c r="O1176" i="1"/>
  <c r="K1176" i="1"/>
  <c r="G1176" i="1"/>
  <c r="AE1175" i="1"/>
  <c r="AD1175" i="1"/>
  <c r="AB1175" i="1"/>
  <c r="W1175" i="1"/>
  <c r="S1175" i="1"/>
  <c r="O1175" i="1"/>
  <c r="K1175" i="1"/>
  <c r="G1175" i="1"/>
  <c r="AE1174" i="1"/>
  <c r="AD1174" i="1"/>
  <c r="AC1174" i="1"/>
  <c r="AB1174" i="1"/>
  <c r="W1174" i="1"/>
  <c r="S1174" i="1"/>
  <c r="AM1174" i="1" s="1"/>
  <c r="O1174" i="1"/>
  <c r="K1174" i="1"/>
  <c r="G1174" i="1"/>
  <c r="AE1173" i="1"/>
  <c r="AD1173" i="1"/>
  <c r="AC1173" i="1"/>
  <c r="AB1173" i="1"/>
  <c r="W1173" i="1"/>
  <c r="S1173" i="1"/>
  <c r="O1173" i="1"/>
  <c r="K1173" i="1"/>
  <c r="G1173" i="1"/>
  <c r="AH1172" i="1"/>
  <c r="AH1131" i="1" s="1"/>
  <c r="AG1172" i="1"/>
  <c r="AF1172" i="1"/>
  <c r="Z1172" i="1"/>
  <c r="Y1172" i="1"/>
  <c r="X1172" i="1"/>
  <c r="V1172" i="1"/>
  <c r="T1172" i="1"/>
  <c r="R1172" i="1"/>
  <c r="P1172" i="1"/>
  <c r="N1172" i="1"/>
  <c r="M1172" i="1"/>
  <c r="L1172" i="1"/>
  <c r="J1172" i="1"/>
  <c r="I1172" i="1"/>
  <c r="H1172" i="1"/>
  <c r="F1172" i="1"/>
  <c r="E1172" i="1"/>
  <c r="D1172" i="1"/>
  <c r="C1172" i="1"/>
  <c r="AE940" i="1"/>
  <c r="AD940" i="1"/>
  <c r="AC940" i="1"/>
  <c r="AB940" i="1"/>
  <c r="W940" i="1"/>
  <c r="S940" i="1"/>
  <c r="O940" i="1"/>
  <c r="K940" i="1"/>
  <c r="G940" i="1"/>
  <c r="AM940" i="1" s="1"/>
  <c r="AE939" i="1"/>
  <c r="AC939" i="1"/>
  <c r="AB939" i="1"/>
  <c r="W939" i="1"/>
  <c r="S939" i="1"/>
  <c r="O939" i="1"/>
  <c r="K939" i="1"/>
  <c r="J939" i="1"/>
  <c r="AD939" i="1" s="1"/>
  <c r="AE938" i="1"/>
  <c r="AD938" i="1"/>
  <c r="AC938" i="1"/>
  <c r="AB938" i="1"/>
  <c r="W938" i="1"/>
  <c r="S938" i="1"/>
  <c r="K938" i="1"/>
  <c r="G938" i="1"/>
  <c r="AE937" i="1"/>
  <c r="AD937" i="1"/>
  <c r="AC937" i="1"/>
  <c r="AB937" i="1"/>
  <c r="W937" i="1"/>
  <c r="S937" i="1"/>
  <c r="O937" i="1"/>
  <c r="K937" i="1"/>
  <c r="G937" i="1"/>
  <c r="AI936" i="1"/>
  <c r="AH936" i="1"/>
  <c r="AG936" i="1"/>
  <c r="AF936" i="1"/>
  <c r="Z936" i="1"/>
  <c r="Y936" i="1"/>
  <c r="X936" i="1"/>
  <c r="V936" i="1"/>
  <c r="U936" i="1"/>
  <c r="T936" i="1"/>
  <c r="Q936" i="1"/>
  <c r="O938" i="1" s="1"/>
  <c r="P936" i="1"/>
  <c r="N936" i="1"/>
  <c r="M936" i="1"/>
  <c r="L936" i="1"/>
  <c r="I936" i="1"/>
  <c r="H936" i="1"/>
  <c r="G936" i="1"/>
  <c r="F936" i="1"/>
  <c r="E936" i="1"/>
  <c r="D936" i="1"/>
  <c r="AM1194" i="1" l="1"/>
  <c r="AM1195" i="1"/>
  <c r="AM1196" i="1"/>
  <c r="AM777" i="1"/>
  <c r="AM1292" i="1"/>
  <c r="AM1309" i="1"/>
  <c r="AM1180" i="1"/>
  <c r="AM1294" i="1"/>
  <c r="AM1316" i="1"/>
  <c r="AM1286" i="1"/>
  <c r="AM1306" i="1"/>
  <c r="T1131" i="1"/>
  <c r="AM1173" i="1"/>
  <c r="AM1181" i="1"/>
  <c r="AM1206" i="1"/>
  <c r="AM1210" i="1"/>
  <c r="J1212" i="1"/>
  <c r="U1212" i="1"/>
  <c r="U1131" i="1" s="1"/>
  <c r="AM1289" i="1"/>
  <c r="AM1301" i="1"/>
  <c r="D1131" i="1"/>
  <c r="I1131" i="1"/>
  <c r="N1131" i="1"/>
  <c r="AM1178" i="1"/>
  <c r="AM1203" i="1"/>
  <c r="AM1211" i="1"/>
  <c r="F1212" i="1"/>
  <c r="L1212" i="1"/>
  <c r="L1131" i="1" s="1"/>
  <c r="Q1212" i="1"/>
  <c r="V1212" i="1"/>
  <c r="V1131" i="1" s="1"/>
  <c r="AF1212" i="1"/>
  <c r="AF1131" i="1" s="1"/>
  <c r="AM1284" i="1"/>
  <c r="AM1290" i="1"/>
  <c r="AM1296" i="1"/>
  <c r="AM1302" i="1"/>
  <c r="AM1304" i="1"/>
  <c r="AM1311" i="1"/>
  <c r="AM1314" i="1"/>
  <c r="F1131" i="1"/>
  <c r="AM1188" i="1"/>
  <c r="E1212" i="1"/>
  <c r="E1131" i="1" s="1"/>
  <c r="P1212" i="1"/>
  <c r="P1131" i="1" s="1"/>
  <c r="Z1212" i="1"/>
  <c r="Z1131" i="1" s="1"/>
  <c r="AM1287" i="1"/>
  <c r="AM1295" i="1"/>
  <c r="AM1307" i="1"/>
  <c r="AM1310" i="1"/>
  <c r="AM1317" i="1"/>
  <c r="AM937" i="1"/>
  <c r="J1131" i="1"/>
  <c r="AM1176" i="1"/>
  <c r="Q1131" i="1"/>
  <c r="AM1179" i="1"/>
  <c r="AM1190" i="1"/>
  <c r="AM1208" i="1"/>
  <c r="C1212" i="1"/>
  <c r="C1131" i="1" s="1"/>
  <c r="H1212" i="1"/>
  <c r="H1131" i="1" s="1"/>
  <c r="M1212" i="1"/>
  <c r="M1131" i="1" s="1"/>
  <c r="R1212" i="1"/>
  <c r="R1131" i="1" s="1"/>
  <c r="X1212" i="1"/>
  <c r="X1131" i="1" s="1"/>
  <c r="AG1212" i="1"/>
  <c r="AG1131" i="1" s="1"/>
  <c r="AM1285" i="1"/>
  <c r="AM1291" i="1"/>
  <c r="AM1297" i="1"/>
  <c r="AM1299" i="1"/>
  <c r="AM1305" i="1"/>
  <c r="AM1312" i="1"/>
  <c r="AM1315" i="1"/>
  <c r="AM1209" i="1"/>
  <c r="AM1205" i="1"/>
  <c r="AM1204" i="1"/>
  <c r="AM1189" i="1"/>
  <c r="AM1175" i="1"/>
  <c r="AM938" i="1"/>
  <c r="Y1131" i="1"/>
  <c r="AE1303" i="1"/>
  <c r="G1192" i="1"/>
  <c r="AM1192" i="1" s="1"/>
  <c r="W936" i="1"/>
  <c r="K1308" i="1"/>
  <c r="K1298" i="1"/>
  <c r="K1177" i="1"/>
  <c r="K1202" i="1"/>
  <c r="O1308" i="1"/>
  <c r="S1303" i="1"/>
  <c r="G1177" i="1"/>
  <c r="K936" i="1"/>
  <c r="G1172" i="1"/>
  <c r="W1172" i="1"/>
  <c r="AE1172" i="1"/>
  <c r="W1177" i="1"/>
  <c r="G1187" i="1"/>
  <c r="W1187" i="1"/>
  <c r="AE1187" i="1"/>
  <c r="AA1190" i="1"/>
  <c r="AN1190" i="1" s="1"/>
  <c r="G1202" i="1"/>
  <c r="W1202" i="1"/>
  <c r="AE1202" i="1"/>
  <c r="AA1206" i="1"/>
  <c r="AN1206" i="1" s="1"/>
  <c r="AA1291" i="1"/>
  <c r="AN1291" i="1" s="1"/>
  <c r="AA1297" i="1"/>
  <c r="AN1297" i="1" s="1"/>
  <c r="AE1298" i="1"/>
  <c r="AA1307" i="1"/>
  <c r="AN1307" i="1" s="1"/>
  <c r="S1308" i="1"/>
  <c r="AA1286" i="1"/>
  <c r="AN1286" i="1" s="1"/>
  <c r="AA1317" i="1"/>
  <c r="AN1317" i="1" s="1"/>
  <c r="S1177" i="1"/>
  <c r="AA1289" i="1"/>
  <c r="AN1289" i="1" s="1"/>
  <c r="S1298" i="1"/>
  <c r="K1303" i="1"/>
  <c r="AE1308" i="1"/>
  <c r="K1207" i="1"/>
  <c r="AA1311" i="1"/>
  <c r="AN1311" i="1" s="1"/>
  <c r="K1172" i="1"/>
  <c r="AE1283" i="1"/>
  <c r="AE1293" i="1"/>
  <c r="W1303" i="1"/>
  <c r="G1313" i="1"/>
  <c r="AE1313" i="1"/>
  <c r="G939" i="1"/>
  <c r="AM939" i="1" s="1"/>
  <c r="AE1177" i="1"/>
  <c r="O1177" i="1"/>
  <c r="O1187" i="1"/>
  <c r="AA1204" i="1"/>
  <c r="AN1204" i="1" s="1"/>
  <c r="G1207" i="1"/>
  <c r="W1207" i="1"/>
  <c r="AE1207" i="1"/>
  <c r="K1283" i="1"/>
  <c r="AA1284" i="1"/>
  <c r="AN1284" i="1" s="1"/>
  <c r="K1288" i="1"/>
  <c r="AE1288" i="1"/>
  <c r="AA1312" i="1"/>
  <c r="AN1312" i="1" s="1"/>
  <c r="K1313" i="1"/>
  <c r="K1187" i="1"/>
  <c r="G1293" i="1"/>
  <c r="O1298" i="1"/>
  <c r="G1303" i="1"/>
  <c r="S936" i="1"/>
  <c r="AM936" i="1" s="1"/>
  <c r="O1283" i="1"/>
  <c r="O1288" i="1"/>
  <c r="AA1292" i="1"/>
  <c r="AN1292" i="1" s="1"/>
  <c r="G1298" i="1"/>
  <c r="AA1302" i="1"/>
  <c r="AN1302" i="1" s="1"/>
  <c r="O1303" i="1"/>
  <c r="AA1309" i="1"/>
  <c r="AN1309" i="1" s="1"/>
  <c r="AA1193" i="1"/>
  <c r="AN1193" i="1" s="1"/>
  <c r="AA1194" i="1"/>
  <c r="AN1194" i="1" s="1"/>
  <c r="AA1195" i="1"/>
  <c r="AN1195" i="1" s="1"/>
  <c r="AA1196" i="1"/>
  <c r="AN1196" i="1" s="1"/>
  <c r="AC936" i="1"/>
  <c r="O1172" i="1"/>
  <c r="AB1177" i="1"/>
  <c r="AD1177" i="1"/>
  <c r="AB1187" i="1"/>
  <c r="AD1187" i="1"/>
  <c r="AB1202" i="1"/>
  <c r="AD1202" i="1"/>
  <c r="AA1205" i="1"/>
  <c r="AN1205" i="1" s="1"/>
  <c r="AC1207" i="1"/>
  <c r="S1207" i="1"/>
  <c r="AA1209" i="1"/>
  <c r="AN1209" i="1" s="1"/>
  <c r="AA1211" i="1"/>
  <c r="AN1211" i="1" s="1"/>
  <c r="AB1283" i="1"/>
  <c r="AD1283" i="1"/>
  <c r="S1283" i="1"/>
  <c r="AA1287" i="1"/>
  <c r="AN1287" i="1" s="1"/>
  <c r="G1288" i="1"/>
  <c r="W1288" i="1"/>
  <c r="AB1293" i="1"/>
  <c r="K1293" i="1"/>
  <c r="AA1294" i="1"/>
  <c r="AN1294" i="1" s="1"/>
  <c r="O1293" i="1"/>
  <c r="AA1296" i="1"/>
  <c r="AN1296" i="1" s="1"/>
  <c r="AA1299" i="1"/>
  <c r="AN1299" i="1" s="1"/>
  <c r="AA1301" i="1"/>
  <c r="AN1301" i="1" s="1"/>
  <c r="AA1304" i="1"/>
  <c r="AN1304" i="1" s="1"/>
  <c r="AA1306" i="1"/>
  <c r="AN1306" i="1" s="1"/>
  <c r="AB1308" i="1"/>
  <c r="AD1308" i="1"/>
  <c r="AB1313" i="1"/>
  <c r="AA1314" i="1"/>
  <c r="AN1314" i="1" s="1"/>
  <c r="O1313" i="1"/>
  <c r="AA1316" i="1"/>
  <c r="AN1316" i="1" s="1"/>
  <c r="AC1192" i="1"/>
  <c r="AA777" i="1"/>
  <c r="AN777" i="1" s="1"/>
  <c r="AB936" i="1"/>
  <c r="AB1172" i="1"/>
  <c r="AC1177" i="1"/>
  <c r="AC1187" i="1"/>
  <c r="S1187" i="1"/>
  <c r="AM1187" i="1" s="1"/>
  <c r="AC1202" i="1"/>
  <c r="S1202" i="1"/>
  <c r="AB1207" i="1"/>
  <c r="AD1207" i="1"/>
  <c r="AA1208" i="1"/>
  <c r="AN1208" i="1" s="1"/>
  <c r="AA1210" i="1"/>
  <c r="AN1210" i="1" s="1"/>
  <c r="G1283" i="1"/>
  <c r="W1283" i="1"/>
  <c r="AB1288" i="1"/>
  <c r="AD1288" i="1"/>
  <c r="S1288" i="1"/>
  <c r="AC1293" i="1"/>
  <c r="S1293" i="1"/>
  <c r="AB1298" i="1"/>
  <c r="AD1298" i="1"/>
  <c r="AB1303" i="1"/>
  <c r="AD1303" i="1"/>
  <c r="G1308" i="1"/>
  <c r="S1313" i="1"/>
  <c r="AB1192" i="1"/>
  <c r="AD1192" i="1"/>
  <c r="S1172" i="1"/>
  <c r="AD1172" i="1"/>
  <c r="W1298" i="1"/>
  <c r="AC1298" i="1"/>
  <c r="AA1300" i="1"/>
  <c r="AN1300" i="1" s="1"/>
  <c r="AD936" i="1"/>
  <c r="O936" i="1"/>
  <c r="AC1172" i="1"/>
  <c r="AA1175" i="1"/>
  <c r="AN1175" i="1" s="1"/>
  <c r="AA1285" i="1"/>
  <c r="AN1285" i="1" s="1"/>
  <c r="AC1283" i="1"/>
  <c r="AA1290" i="1"/>
  <c r="AN1290" i="1" s="1"/>
  <c r="AC1288" i="1"/>
  <c r="W1293" i="1"/>
  <c r="AD1293" i="1"/>
  <c r="AA1295" i="1"/>
  <c r="AN1295" i="1" s="1"/>
  <c r="AC1303" i="1"/>
  <c r="AA1305" i="1"/>
  <c r="AN1305" i="1" s="1"/>
  <c r="W1308" i="1"/>
  <c r="AA1310" i="1"/>
  <c r="AN1310" i="1" s="1"/>
  <c r="AC1308" i="1"/>
  <c r="W1313" i="1"/>
  <c r="AD1313" i="1"/>
  <c r="AC1313" i="1"/>
  <c r="AA1315" i="1"/>
  <c r="AN1315" i="1" s="1"/>
  <c r="AA940" i="1"/>
  <c r="AN940" i="1" s="1"/>
  <c r="AA1189" i="1"/>
  <c r="AN1189" i="1" s="1"/>
  <c r="AA1173" i="1"/>
  <c r="AN1173" i="1" s="1"/>
  <c r="AA1178" i="1"/>
  <c r="AN1178" i="1" s="1"/>
  <c r="AA1181" i="1"/>
  <c r="AN1181" i="1" s="1"/>
  <c r="AA937" i="1"/>
  <c r="AN937" i="1" s="1"/>
  <c r="AA938" i="1"/>
  <c r="AN938" i="1" s="1"/>
  <c r="AA1176" i="1"/>
  <c r="AN1176" i="1" s="1"/>
  <c r="AA1191" i="1"/>
  <c r="AN1191" i="1" s="1"/>
  <c r="AE936" i="1"/>
  <c r="AA1203" i="1"/>
  <c r="AN1203" i="1" s="1"/>
  <c r="AA1180" i="1"/>
  <c r="AN1180" i="1" s="1"/>
  <c r="AA1174" i="1"/>
  <c r="AN1174" i="1" s="1"/>
  <c r="AA1179" i="1"/>
  <c r="AN1179" i="1" s="1"/>
  <c r="AA1188" i="1"/>
  <c r="AN1188" i="1" s="1"/>
  <c r="AA939" i="1"/>
  <c r="AN939" i="1" s="1"/>
  <c r="AM1313" i="1" l="1"/>
  <c r="AM1177" i="1"/>
  <c r="AM1298" i="1"/>
  <c r="AM1283" i="1"/>
  <c r="AM1303" i="1"/>
  <c r="AM1308" i="1"/>
  <c r="AM1207" i="1"/>
  <c r="AM1288" i="1"/>
  <c r="AM1293" i="1"/>
  <c r="AM1202" i="1"/>
  <c r="AM1172" i="1"/>
  <c r="W1212" i="1"/>
  <c r="W1131" i="1" s="1"/>
  <c r="AD1212" i="1"/>
  <c r="AD1131" i="1" s="1"/>
  <c r="K1212" i="1"/>
  <c r="K1131" i="1" s="1"/>
  <c r="G1212" i="1"/>
  <c r="AB1212" i="1"/>
  <c r="AB1131" i="1" s="1"/>
  <c r="O1212" i="1"/>
  <c r="O1131" i="1" s="1"/>
  <c r="AE1212" i="1"/>
  <c r="AE1131" i="1" s="1"/>
  <c r="S1212" i="1"/>
  <c r="S1131" i="1" s="1"/>
  <c r="AC1212" i="1"/>
  <c r="AC1131" i="1" s="1"/>
  <c r="AA1293" i="1"/>
  <c r="AN1293" i="1" s="1"/>
  <c r="AA1177" i="1"/>
  <c r="AN1177" i="1" s="1"/>
  <c r="AA1187" i="1"/>
  <c r="AN1187" i="1" s="1"/>
  <c r="AA1202" i="1"/>
  <c r="AN1202" i="1" s="1"/>
  <c r="AA1298" i="1"/>
  <c r="AN1298" i="1" s="1"/>
  <c r="AA1192" i="1"/>
  <c r="AN1192" i="1" s="1"/>
  <c r="AA1207" i="1"/>
  <c r="AN1207" i="1" s="1"/>
  <c r="AA936" i="1"/>
  <c r="AN936" i="1" s="1"/>
  <c r="AA1308" i="1"/>
  <c r="AN1308" i="1" s="1"/>
  <c r="AA1172" i="1"/>
  <c r="AN1172" i="1" s="1"/>
  <c r="AA1303" i="1"/>
  <c r="AN1303" i="1" s="1"/>
  <c r="AA1288" i="1"/>
  <c r="AN1288" i="1" s="1"/>
  <c r="AA1313" i="1"/>
  <c r="AN1313" i="1" s="1"/>
  <c r="AA1283" i="1"/>
  <c r="AN1283" i="1" s="1"/>
  <c r="AE1082" i="1"/>
  <c r="AD1082" i="1"/>
  <c r="AC1082" i="1"/>
  <c r="AB1082" i="1"/>
  <c r="W1082" i="1"/>
  <c r="S1082" i="1"/>
  <c r="O1082" i="1"/>
  <c r="K1082" i="1"/>
  <c r="G1082" i="1"/>
  <c r="AE1081" i="1"/>
  <c r="AA1081" i="1"/>
  <c r="W1081" i="1"/>
  <c r="W1077" i="1" s="1"/>
  <c r="S1081" i="1"/>
  <c r="S1077" i="1" s="1"/>
  <c r="O1081" i="1"/>
  <c r="G1081" i="1"/>
  <c r="AE1080" i="1"/>
  <c r="AA1080" i="1"/>
  <c r="O1080" i="1"/>
  <c r="G1080" i="1"/>
  <c r="AM1080" i="1" s="1"/>
  <c r="AE1079" i="1"/>
  <c r="AA1079" i="1"/>
  <c r="O1079" i="1"/>
  <c r="G1079" i="1"/>
  <c r="AM1079" i="1" s="1"/>
  <c r="AE1078" i="1"/>
  <c r="AA1078" i="1"/>
  <c r="O1078" i="1"/>
  <c r="O1077" i="1" s="1"/>
  <c r="G1078" i="1"/>
  <c r="AM1078" i="1" s="1"/>
  <c r="D1078" i="1"/>
  <c r="D1077" i="1" s="1"/>
  <c r="AH1077" i="1"/>
  <c r="AG1077" i="1"/>
  <c r="AF1077" i="1"/>
  <c r="AD1077" i="1"/>
  <c r="AC1077" i="1"/>
  <c r="AB1077" i="1"/>
  <c r="Z1077" i="1"/>
  <c r="Y1077" i="1"/>
  <c r="X1077" i="1"/>
  <c r="V1077" i="1"/>
  <c r="U1077" i="1"/>
  <c r="T1077" i="1"/>
  <c r="R1077" i="1"/>
  <c r="Q1077" i="1"/>
  <c r="P1077" i="1"/>
  <c r="N1077" i="1"/>
  <c r="M1077" i="1"/>
  <c r="L1077" i="1"/>
  <c r="K1077" i="1"/>
  <c r="J1077" i="1"/>
  <c r="I1077" i="1"/>
  <c r="H1077" i="1"/>
  <c r="F1077" i="1"/>
  <c r="E1077" i="1"/>
  <c r="C1077" i="1"/>
  <c r="AE1036" i="1"/>
  <c r="AA1036" i="1"/>
  <c r="W1036" i="1"/>
  <c r="W1032" i="1" s="1"/>
  <c r="O1036" i="1"/>
  <c r="G1036" i="1"/>
  <c r="AE1035" i="1"/>
  <c r="AA1035" i="1"/>
  <c r="AN1035" i="1" s="1"/>
  <c r="O1035" i="1"/>
  <c r="G1035" i="1"/>
  <c r="AM1035" i="1" s="1"/>
  <c r="AE1034" i="1"/>
  <c r="AA1034" i="1"/>
  <c r="AN1034" i="1" s="1"/>
  <c r="R1034" i="1"/>
  <c r="O1034" i="1" s="1"/>
  <c r="G1034" i="1"/>
  <c r="AM1034" i="1" s="1"/>
  <c r="AE1033" i="1"/>
  <c r="AA1033" i="1"/>
  <c r="AN1033" i="1" s="1"/>
  <c r="O1033" i="1"/>
  <c r="G1033" i="1"/>
  <c r="AM1033" i="1" s="1"/>
  <c r="D1033" i="1"/>
  <c r="D1032" i="1" s="1"/>
  <c r="AH1032" i="1"/>
  <c r="AG1032" i="1"/>
  <c r="AF1032" i="1"/>
  <c r="AD1032" i="1"/>
  <c r="AC1032" i="1"/>
  <c r="AB1032" i="1"/>
  <c r="Z1032" i="1"/>
  <c r="Y1032" i="1"/>
  <c r="X1032" i="1"/>
  <c r="V1032" i="1"/>
  <c r="U1032" i="1"/>
  <c r="T1032" i="1"/>
  <c r="Q1032" i="1"/>
  <c r="P1032" i="1"/>
  <c r="N1032" i="1"/>
  <c r="M1032" i="1"/>
  <c r="L1032" i="1"/>
  <c r="K1032" i="1"/>
  <c r="J1032" i="1"/>
  <c r="I1032" i="1"/>
  <c r="H1032" i="1"/>
  <c r="F1032" i="1"/>
  <c r="E1032" i="1"/>
  <c r="C1032" i="1"/>
  <c r="AE1031" i="1"/>
  <c r="AA1031" i="1"/>
  <c r="W1031" i="1"/>
  <c r="W1027" i="1" s="1"/>
  <c r="O1031" i="1"/>
  <c r="G1031" i="1"/>
  <c r="AM1031" i="1" s="1"/>
  <c r="AE1030" i="1"/>
  <c r="AA1030" i="1"/>
  <c r="O1030" i="1"/>
  <c r="G1030" i="1"/>
  <c r="AM1030" i="1" s="1"/>
  <c r="AE1029" i="1"/>
  <c r="AA1029" i="1"/>
  <c r="R1029" i="1"/>
  <c r="O1029" i="1" s="1"/>
  <c r="G1029" i="1"/>
  <c r="AM1029" i="1" s="1"/>
  <c r="AE1028" i="1"/>
  <c r="AA1028" i="1"/>
  <c r="O1028" i="1"/>
  <c r="G1028" i="1"/>
  <c r="AM1028" i="1" s="1"/>
  <c r="D1028" i="1"/>
  <c r="D1027" i="1" s="1"/>
  <c r="AH1027" i="1"/>
  <c r="AG1027" i="1"/>
  <c r="AF1027" i="1"/>
  <c r="AD1027" i="1"/>
  <c r="AC1027" i="1"/>
  <c r="AB1027" i="1"/>
  <c r="Z1027" i="1"/>
  <c r="Y1027" i="1"/>
  <c r="X1027" i="1"/>
  <c r="V1027" i="1"/>
  <c r="U1027" i="1"/>
  <c r="T1027" i="1"/>
  <c r="Q1027" i="1"/>
  <c r="P1027" i="1"/>
  <c r="N1027" i="1"/>
  <c r="M1027" i="1"/>
  <c r="L1027" i="1"/>
  <c r="K1027" i="1"/>
  <c r="J1027" i="1"/>
  <c r="I1027" i="1"/>
  <c r="H1027" i="1"/>
  <c r="F1027" i="1"/>
  <c r="E1027" i="1"/>
  <c r="C1027" i="1"/>
  <c r="AE1026" i="1"/>
  <c r="AA1026" i="1"/>
  <c r="AN1026" i="1" s="1"/>
  <c r="W1026" i="1"/>
  <c r="W1022" i="1" s="1"/>
  <c r="O1026" i="1"/>
  <c r="G1026" i="1"/>
  <c r="AE1025" i="1"/>
  <c r="AA1025" i="1"/>
  <c r="O1025" i="1"/>
  <c r="G1025" i="1"/>
  <c r="AM1025" i="1" s="1"/>
  <c r="AE1024" i="1"/>
  <c r="AA1024" i="1"/>
  <c r="R1024" i="1"/>
  <c r="O1024" i="1" s="1"/>
  <c r="G1024" i="1"/>
  <c r="AM1024" i="1" s="1"/>
  <c r="AE1023" i="1"/>
  <c r="AA1023" i="1"/>
  <c r="O1023" i="1"/>
  <c r="G1023" i="1"/>
  <c r="AM1023" i="1" s="1"/>
  <c r="D1023" i="1"/>
  <c r="D1022" i="1" s="1"/>
  <c r="AH1022" i="1"/>
  <c r="AG1022" i="1"/>
  <c r="AF1022" i="1"/>
  <c r="AD1022" i="1"/>
  <c r="AC1022" i="1"/>
  <c r="AB1022" i="1"/>
  <c r="Z1022" i="1"/>
  <c r="Y1022" i="1"/>
  <c r="X1022" i="1"/>
  <c r="V1022" i="1"/>
  <c r="U1022" i="1"/>
  <c r="T1022" i="1"/>
  <c r="R1022" i="1"/>
  <c r="Q1022" i="1"/>
  <c r="P1022" i="1"/>
  <c r="N1022" i="1"/>
  <c r="M1022" i="1"/>
  <c r="L1022" i="1"/>
  <c r="K1022" i="1"/>
  <c r="J1022" i="1"/>
  <c r="I1022" i="1"/>
  <c r="H1022" i="1"/>
  <c r="F1022" i="1"/>
  <c r="E1022" i="1"/>
  <c r="C1022" i="1"/>
  <c r="AE1021" i="1"/>
  <c r="AA1021" i="1"/>
  <c r="AN1021" i="1" s="1"/>
  <c r="W1021" i="1"/>
  <c r="W1017" i="1" s="1"/>
  <c r="O1021" i="1"/>
  <c r="G1021" i="1"/>
  <c r="AE1020" i="1"/>
  <c r="AA1020" i="1"/>
  <c r="O1020" i="1"/>
  <c r="G1020" i="1"/>
  <c r="AM1020" i="1" s="1"/>
  <c r="AE1019" i="1"/>
  <c r="AA1019" i="1"/>
  <c r="R1019" i="1"/>
  <c r="O1019" i="1" s="1"/>
  <c r="G1019" i="1"/>
  <c r="AM1019" i="1" s="1"/>
  <c r="AE1018" i="1"/>
  <c r="AA1018" i="1"/>
  <c r="O1018" i="1"/>
  <c r="G1018" i="1"/>
  <c r="AM1018" i="1" s="1"/>
  <c r="D1018" i="1"/>
  <c r="D1017" i="1" s="1"/>
  <c r="AH1017" i="1"/>
  <c r="AG1017" i="1"/>
  <c r="AF1017" i="1"/>
  <c r="AE1017" i="1"/>
  <c r="AD1017" i="1"/>
  <c r="AC1017" i="1"/>
  <c r="AB1017" i="1"/>
  <c r="Z1017" i="1"/>
  <c r="Y1017" i="1"/>
  <c r="X1017" i="1"/>
  <c r="V1017" i="1"/>
  <c r="U1017" i="1"/>
  <c r="T1017" i="1"/>
  <c r="R1017" i="1"/>
  <c r="Q1017" i="1"/>
  <c r="P1017" i="1"/>
  <c r="N1017" i="1"/>
  <c r="M1017" i="1"/>
  <c r="L1017" i="1"/>
  <c r="K1017" i="1"/>
  <c r="J1017" i="1"/>
  <c r="I1017" i="1"/>
  <c r="H1017" i="1"/>
  <c r="F1017" i="1"/>
  <c r="E1017" i="1"/>
  <c r="C1017" i="1"/>
  <c r="AE1016" i="1"/>
  <c r="AA1016" i="1"/>
  <c r="AN1016" i="1" s="1"/>
  <c r="W1016" i="1"/>
  <c r="W1012" i="1" s="1"/>
  <c r="O1016" i="1"/>
  <c r="G1016" i="1"/>
  <c r="AE1015" i="1"/>
  <c r="AA1015" i="1"/>
  <c r="O1015" i="1"/>
  <c r="G1015" i="1"/>
  <c r="AM1015" i="1" s="1"/>
  <c r="AE1014" i="1"/>
  <c r="AA1014" i="1"/>
  <c r="R1014" i="1"/>
  <c r="O1014" i="1" s="1"/>
  <c r="G1014" i="1"/>
  <c r="AM1014" i="1" s="1"/>
  <c r="AE1013" i="1"/>
  <c r="AA1013" i="1"/>
  <c r="O1013" i="1"/>
  <c r="G1013" i="1"/>
  <c r="AM1013" i="1" s="1"/>
  <c r="D1013" i="1"/>
  <c r="D1012" i="1" s="1"/>
  <c r="AH1012" i="1"/>
  <c r="AG1012" i="1"/>
  <c r="AF1012" i="1"/>
  <c r="AE1012" i="1"/>
  <c r="AD1012" i="1"/>
  <c r="AC1012" i="1"/>
  <c r="AB1012" i="1"/>
  <c r="Z1012" i="1"/>
  <c r="Y1012" i="1"/>
  <c r="X1012" i="1"/>
  <c r="V1012" i="1"/>
  <c r="U1012" i="1"/>
  <c r="T1012" i="1"/>
  <c r="R1012" i="1"/>
  <c r="Q1012" i="1"/>
  <c r="P1012" i="1"/>
  <c r="N1012" i="1"/>
  <c r="M1012" i="1"/>
  <c r="L1012" i="1"/>
  <c r="K1012" i="1"/>
  <c r="J1012" i="1"/>
  <c r="I1012" i="1"/>
  <c r="H1012" i="1"/>
  <c r="F1012" i="1"/>
  <c r="E1012" i="1"/>
  <c r="C1012" i="1"/>
  <c r="AE1011" i="1"/>
  <c r="AA1011" i="1"/>
  <c r="AN1011" i="1" s="1"/>
  <c r="W1011" i="1"/>
  <c r="W1007" i="1" s="1"/>
  <c r="O1011" i="1"/>
  <c r="G1011" i="1"/>
  <c r="AE1010" i="1"/>
  <c r="AA1010" i="1"/>
  <c r="O1010" i="1"/>
  <c r="G1010" i="1"/>
  <c r="AM1010" i="1" s="1"/>
  <c r="AE1009" i="1"/>
  <c r="AA1009" i="1"/>
  <c r="R1009" i="1"/>
  <c r="O1009" i="1" s="1"/>
  <c r="G1009" i="1"/>
  <c r="AM1009" i="1" s="1"/>
  <c r="AE1008" i="1"/>
  <c r="AA1008" i="1"/>
  <c r="O1008" i="1"/>
  <c r="G1008" i="1"/>
  <c r="AM1008" i="1" s="1"/>
  <c r="D1008" i="1"/>
  <c r="D1007" i="1" s="1"/>
  <c r="AH1007" i="1"/>
  <c r="AG1007" i="1"/>
  <c r="AF1007" i="1"/>
  <c r="AD1007" i="1"/>
  <c r="AC1007" i="1"/>
  <c r="AB1007" i="1"/>
  <c r="Z1007" i="1"/>
  <c r="Y1007" i="1"/>
  <c r="X1007" i="1"/>
  <c r="V1007" i="1"/>
  <c r="U1007" i="1"/>
  <c r="T1007" i="1"/>
  <c r="Q1007" i="1"/>
  <c r="P1007" i="1"/>
  <c r="N1007" i="1"/>
  <c r="M1007" i="1"/>
  <c r="L1007" i="1"/>
  <c r="K1007" i="1"/>
  <c r="J1007" i="1"/>
  <c r="I1007" i="1"/>
  <c r="H1007" i="1"/>
  <c r="F1007" i="1"/>
  <c r="E1007" i="1"/>
  <c r="C1007" i="1"/>
  <c r="AE1006" i="1"/>
  <c r="AA1006" i="1"/>
  <c r="W1006" i="1"/>
  <c r="O1006" i="1"/>
  <c r="G1006" i="1"/>
  <c r="AM1006" i="1" s="1"/>
  <c r="AE1005" i="1"/>
  <c r="AA1005" i="1"/>
  <c r="O1005" i="1"/>
  <c r="G1005" i="1"/>
  <c r="AM1005" i="1" s="1"/>
  <c r="AE1004" i="1"/>
  <c r="AA1004" i="1"/>
  <c r="R1004" i="1"/>
  <c r="O1004" i="1" s="1"/>
  <c r="G1004" i="1"/>
  <c r="AM1004" i="1" s="1"/>
  <c r="AE1003" i="1"/>
  <c r="AA1003" i="1"/>
  <c r="O1003" i="1"/>
  <c r="G1003" i="1"/>
  <c r="AM1003" i="1" s="1"/>
  <c r="D1003" i="1"/>
  <c r="D1002" i="1" s="1"/>
  <c r="AH1002" i="1"/>
  <c r="AG1002" i="1"/>
  <c r="AG941" i="1" s="1"/>
  <c r="AF1002" i="1"/>
  <c r="AF941" i="1" s="1"/>
  <c r="AD1002" i="1"/>
  <c r="AC1002" i="1"/>
  <c r="AB1002" i="1"/>
  <c r="Z1002" i="1"/>
  <c r="Z941" i="1" s="1"/>
  <c r="Y1002" i="1"/>
  <c r="X1002" i="1"/>
  <c r="W1002" i="1"/>
  <c r="V1002" i="1"/>
  <c r="U1002" i="1"/>
  <c r="T1002" i="1"/>
  <c r="Q1002" i="1"/>
  <c r="P1002" i="1"/>
  <c r="P941" i="1" s="1"/>
  <c r="N1002" i="1"/>
  <c r="M1002" i="1"/>
  <c r="L1002" i="1"/>
  <c r="K1002" i="1"/>
  <c r="K941" i="1" s="1"/>
  <c r="J1002" i="1"/>
  <c r="I1002" i="1"/>
  <c r="H1002" i="1"/>
  <c r="F1002" i="1"/>
  <c r="F941" i="1" s="1"/>
  <c r="E1002" i="1"/>
  <c r="C1002" i="1"/>
  <c r="AE935" i="1"/>
  <c r="AD935" i="1"/>
  <c r="AC935" i="1"/>
  <c r="AB935" i="1"/>
  <c r="W935" i="1"/>
  <c r="S935" i="1"/>
  <c r="O935" i="1"/>
  <c r="K935" i="1"/>
  <c r="G935" i="1"/>
  <c r="AE934" i="1"/>
  <c r="AD934" i="1"/>
  <c r="AC934" i="1"/>
  <c r="AB934" i="1"/>
  <c r="W934" i="1"/>
  <c r="S934" i="1"/>
  <c r="O934" i="1"/>
  <c r="K934" i="1"/>
  <c r="G934" i="1"/>
  <c r="AM934" i="1" s="1"/>
  <c r="AE933" i="1"/>
  <c r="AD933" i="1"/>
  <c r="AC933" i="1"/>
  <c r="AB933" i="1"/>
  <c r="W933" i="1"/>
  <c r="S933" i="1"/>
  <c r="K933" i="1"/>
  <c r="G933" i="1"/>
  <c r="AE932" i="1"/>
  <c r="AD932" i="1"/>
  <c r="AC932" i="1"/>
  <c r="AB932" i="1"/>
  <c r="W932" i="1"/>
  <c r="S932" i="1"/>
  <c r="O932" i="1"/>
  <c r="K932" i="1"/>
  <c r="G932" i="1"/>
  <c r="D932" i="1"/>
  <c r="D931" i="1" s="1"/>
  <c r="AI931" i="1"/>
  <c r="AH931" i="1"/>
  <c r="AG931" i="1"/>
  <c r="AF931" i="1"/>
  <c r="Z931" i="1"/>
  <c r="Y931" i="1"/>
  <c r="X931" i="1"/>
  <c r="V931" i="1"/>
  <c r="U931" i="1"/>
  <c r="T931" i="1"/>
  <c r="P931" i="1"/>
  <c r="N931" i="1"/>
  <c r="M931" i="1"/>
  <c r="L931" i="1"/>
  <c r="J931" i="1"/>
  <c r="I931" i="1"/>
  <c r="H931" i="1"/>
  <c r="F931" i="1"/>
  <c r="E931" i="1"/>
  <c r="AE929" i="1"/>
  <c r="AD929" i="1"/>
  <c r="AC929" i="1"/>
  <c r="AB929" i="1"/>
  <c r="W929" i="1"/>
  <c r="S929" i="1"/>
  <c r="O929" i="1"/>
  <c r="K929" i="1"/>
  <c r="G929" i="1"/>
  <c r="AE928" i="1"/>
  <c r="AC928" i="1"/>
  <c r="AB928" i="1"/>
  <c r="Z926" i="1"/>
  <c r="W928" i="1"/>
  <c r="S928" i="1"/>
  <c r="O928" i="1"/>
  <c r="K928" i="1"/>
  <c r="G928" i="1"/>
  <c r="AE927" i="1"/>
  <c r="AD927" i="1"/>
  <c r="AC927" i="1"/>
  <c r="AB927" i="1"/>
  <c r="W927" i="1"/>
  <c r="S927" i="1"/>
  <c r="O927" i="1"/>
  <c r="K927" i="1"/>
  <c r="G927" i="1"/>
  <c r="AM927" i="1" s="1"/>
  <c r="AI926" i="1"/>
  <c r="AH926" i="1"/>
  <c r="AG926" i="1"/>
  <c r="AF926" i="1"/>
  <c r="Y926" i="1"/>
  <c r="X926" i="1"/>
  <c r="V926" i="1"/>
  <c r="T926" i="1"/>
  <c r="P926" i="1"/>
  <c r="N926" i="1"/>
  <c r="M926" i="1"/>
  <c r="L926" i="1"/>
  <c r="J926" i="1"/>
  <c r="I926" i="1"/>
  <c r="H926" i="1"/>
  <c r="F926" i="1"/>
  <c r="E926" i="1"/>
  <c r="D926" i="1"/>
  <c r="C926" i="1"/>
  <c r="AE925" i="1"/>
  <c r="AD925" i="1"/>
  <c r="AC925" i="1"/>
  <c r="AB925" i="1"/>
  <c r="W925" i="1"/>
  <c r="S925" i="1"/>
  <c r="O925" i="1"/>
  <c r="K925" i="1"/>
  <c r="G925" i="1"/>
  <c r="AM925" i="1" s="1"/>
  <c r="AE924" i="1"/>
  <c r="AD924" i="1"/>
  <c r="AC924" i="1"/>
  <c r="AB924" i="1"/>
  <c r="W924" i="1"/>
  <c r="S924" i="1"/>
  <c r="O924" i="1"/>
  <c r="K924" i="1"/>
  <c r="G924" i="1"/>
  <c r="AE923" i="1"/>
  <c r="W923" i="1"/>
  <c r="S923" i="1"/>
  <c r="R921" i="1"/>
  <c r="K923" i="1"/>
  <c r="G923" i="1"/>
  <c r="AE922" i="1"/>
  <c r="AD922" i="1"/>
  <c r="AC922" i="1"/>
  <c r="AB922" i="1"/>
  <c r="W922" i="1"/>
  <c r="S922" i="1"/>
  <c r="O922" i="1"/>
  <c r="K922" i="1"/>
  <c r="G922" i="1"/>
  <c r="AM922" i="1" s="1"/>
  <c r="AI921" i="1"/>
  <c r="AH921" i="1"/>
  <c r="AG921" i="1"/>
  <c r="AF921" i="1"/>
  <c r="Z921" i="1"/>
  <c r="Y921" i="1"/>
  <c r="X921" i="1"/>
  <c r="V921" i="1"/>
  <c r="T921" i="1"/>
  <c r="Q921" i="1"/>
  <c r="P921" i="1"/>
  <c r="N921" i="1"/>
  <c r="M921" i="1"/>
  <c r="L921" i="1"/>
  <c r="J921" i="1"/>
  <c r="I921" i="1"/>
  <c r="H921" i="1"/>
  <c r="F921" i="1"/>
  <c r="E921" i="1"/>
  <c r="D921" i="1"/>
  <c r="AE920" i="1"/>
  <c r="AD920" i="1"/>
  <c r="AC920" i="1"/>
  <c r="AB920" i="1"/>
  <c r="W920" i="1"/>
  <c r="S920" i="1"/>
  <c r="O920" i="1"/>
  <c r="K920" i="1"/>
  <c r="G920" i="1"/>
  <c r="AE919" i="1"/>
  <c r="AD919" i="1"/>
  <c r="AC919" i="1"/>
  <c r="AB919" i="1"/>
  <c r="W919" i="1"/>
  <c r="S919" i="1"/>
  <c r="O919" i="1"/>
  <c r="K919" i="1"/>
  <c r="G919" i="1"/>
  <c r="AE918" i="1"/>
  <c r="W918" i="1"/>
  <c r="K918" i="1"/>
  <c r="G918" i="1"/>
  <c r="AE917" i="1"/>
  <c r="AD917" i="1"/>
  <c r="AC917" i="1"/>
  <c r="AB917" i="1"/>
  <c r="W917" i="1"/>
  <c r="S917" i="1"/>
  <c r="O917" i="1"/>
  <c r="K917" i="1"/>
  <c r="G917" i="1"/>
  <c r="AI916" i="1"/>
  <c r="AH916" i="1"/>
  <c r="AG916" i="1"/>
  <c r="AF916" i="1"/>
  <c r="Z916" i="1"/>
  <c r="Y916" i="1"/>
  <c r="X916" i="1"/>
  <c r="V916" i="1"/>
  <c r="T916" i="1"/>
  <c r="P916" i="1"/>
  <c r="N916" i="1"/>
  <c r="M916" i="1"/>
  <c r="L916" i="1"/>
  <c r="J916" i="1"/>
  <c r="I916" i="1"/>
  <c r="H916" i="1"/>
  <c r="F916" i="1"/>
  <c r="E916" i="1"/>
  <c r="D916" i="1"/>
  <c r="AE915" i="1"/>
  <c r="AD915" i="1"/>
  <c r="AC915" i="1"/>
  <c r="AB915" i="1"/>
  <c r="W915" i="1"/>
  <c r="S915" i="1"/>
  <c r="O915" i="1"/>
  <c r="K915" i="1"/>
  <c r="G915" i="1"/>
  <c r="AE914" i="1"/>
  <c r="AD914" i="1"/>
  <c r="AC914" i="1"/>
  <c r="AB914" i="1"/>
  <c r="W914" i="1"/>
  <c r="S914" i="1"/>
  <c r="O914" i="1"/>
  <c r="K914" i="1"/>
  <c r="G914" i="1"/>
  <c r="AM914" i="1" s="1"/>
  <c r="AE913" i="1"/>
  <c r="W913" i="1"/>
  <c r="S913" i="1"/>
  <c r="R911" i="1"/>
  <c r="K913" i="1"/>
  <c r="G913" i="1"/>
  <c r="AE912" i="1"/>
  <c r="AD912" i="1"/>
  <c r="AC912" i="1"/>
  <c r="AB912" i="1"/>
  <c r="W912" i="1"/>
  <c r="S912" i="1"/>
  <c r="O912" i="1"/>
  <c r="K912" i="1"/>
  <c r="G912" i="1"/>
  <c r="AI911" i="1"/>
  <c r="AH911" i="1"/>
  <c r="AG911" i="1"/>
  <c r="AF911" i="1"/>
  <c r="Z911" i="1"/>
  <c r="Y911" i="1"/>
  <c r="X911" i="1"/>
  <c r="V911" i="1"/>
  <c r="T911" i="1"/>
  <c r="P911" i="1"/>
  <c r="N911" i="1"/>
  <c r="M911" i="1"/>
  <c r="L911" i="1"/>
  <c r="J911" i="1"/>
  <c r="I911" i="1"/>
  <c r="H911" i="1"/>
  <c r="F911" i="1"/>
  <c r="E911" i="1"/>
  <c r="D911" i="1"/>
  <c r="AE905" i="1"/>
  <c r="AD905" i="1"/>
  <c r="AC905" i="1"/>
  <c r="AB905" i="1"/>
  <c r="W905" i="1"/>
  <c r="S905" i="1"/>
  <c r="O905" i="1"/>
  <c r="AE904" i="1"/>
  <c r="AD904" i="1"/>
  <c r="AC904" i="1"/>
  <c r="AB904" i="1"/>
  <c r="W904" i="1"/>
  <c r="S904" i="1"/>
  <c r="O904" i="1"/>
  <c r="AE903" i="1"/>
  <c r="AD903" i="1"/>
  <c r="AC903" i="1"/>
  <c r="AB903" i="1"/>
  <c r="W903" i="1"/>
  <c r="S903" i="1"/>
  <c r="Q903" i="1"/>
  <c r="R903" i="1" s="1"/>
  <c r="R901" i="1" s="1"/>
  <c r="AE902" i="1"/>
  <c r="AD902" i="1"/>
  <c r="AC902" i="1"/>
  <c r="AB902" i="1"/>
  <c r="AH901" i="1"/>
  <c r="AG901" i="1"/>
  <c r="AF901" i="1"/>
  <c r="X901" i="1"/>
  <c r="T901" i="1"/>
  <c r="P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AE910" i="1"/>
  <c r="AD910" i="1"/>
  <c r="AC910" i="1"/>
  <c r="AB910" i="1"/>
  <c r="W910" i="1"/>
  <c r="S910" i="1"/>
  <c r="O910" i="1"/>
  <c r="K910" i="1"/>
  <c r="G910" i="1"/>
  <c r="AE909" i="1"/>
  <c r="AD909" i="1"/>
  <c r="AC909" i="1"/>
  <c r="AB909" i="1"/>
  <c r="W909" i="1"/>
  <c r="S909" i="1"/>
  <c r="O909" i="1"/>
  <c r="K909" i="1"/>
  <c r="G909" i="1"/>
  <c r="AE908" i="1"/>
  <c r="AC908" i="1"/>
  <c r="AB908" i="1"/>
  <c r="W908" i="1"/>
  <c r="S908" i="1"/>
  <c r="O908" i="1"/>
  <c r="K908" i="1"/>
  <c r="J908" i="1"/>
  <c r="G908" i="1" s="1"/>
  <c r="AE907" i="1"/>
  <c r="AD907" i="1"/>
  <c r="AC907" i="1"/>
  <c r="AB907" i="1"/>
  <c r="W907" i="1"/>
  <c r="S907" i="1"/>
  <c r="O907" i="1"/>
  <c r="K907" i="1"/>
  <c r="G907" i="1"/>
  <c r="AH906" i="1"/>
  <c r="AG906" i="1"/>
  <c r="AF906" i="1"/>
  <c r="Z906" i="1"/>
  <c r="Y906" i="1"/>
  <c r="X906" i="1"/>
  <c r="V906" i="1"/>
  <c r="T906" i="1"/>
  <c r="P906" i="1"/>
  <c r="N906" i="1"/>
  <c r="M906" i="1"/>
  <c r="L906" i="1"/>
  <c r="I906" i="1"/>
  <c r="H906" i="1"/>
  <c r="F906" i="1"/>
  <c r="E906" i="1"/>
  <c r="D906" i="1"/>
  <c r="C906" i="1"/>
  <c r="AE808" i="1"/>
  <c r="AE809" i="1"/>
  <c r="AE810" i="1"/>
  <c r="AE811" i="1"/>
  <c r="W808" i="1"/>
  <c r="W809" i="1"/>
  <c r="W810" i="1"/>
  <c r="W811" i="1"/>
  <c r="S808" i="1"/>
  <c r="S809" i="1"/>
  <c r="S810" i="1"/>
  <c r="S811" i="1"/>
  <c r="O808" i="1"/>
  <c r="O809" i="1"/>
  <c r="O810" i="1"/>
  <c r="O811" i="1"/>
  <c r="AE803" i="1"/>
  <c r="AE804" i="1"/>
  <c r="AE805" i="1"/>
  <c r="AE806" i="1"/>
  <c r="W803" i="1"/>
  <c r="W804" i="1"/>
  <c r="W805" i="1"/>
  <c r="W806" i="1"/>
  <c r="S803" i="1"/>
  <c r="S804" i="1"/>
  <c r="S805" i="1"/>
  <c r="S806" i="1"/>
  <c r="O803" i="1"/>
  <c r="O804" i="1"/>
  <c r="O805" i="1"/>
  <c r="O806" i="1"/>
  <c r="X802" i="1"/>
  <c r="Y802" i="1"/>
  <c r="Z802" i="1"/>
  <c r="AF802" i="1"/>
  <c r="AG802" i="1"/>
  <c r="AH802" i="1"/>
  <c r="AI802" i="1"/>
  <c r="AJ802" i="1"/>
  <c r="D802" i="1"/>
  <c r="E802" i="1"/>
  <c r="F802" i="1"/>
  <c r="H802" i="1"/>
  <c r="I802" i="1"/>
  <c r="J802" i="1"/>
  <c r="K802" i="1"/>
  <c r="L802" i="1"/>
  <c r="M802" i="1"/>
  <c r="N802" i="1"/>
  <c r="P802" i="1"/>
  <c r="Q802" i="1"/>
  <c r="R802" i="1"/>
  <c r="T802" i="1"/>
  <c r="U802" i="1"/>
  <c r="V802" i="1"/>
  <c r="C802" i="1"/>
  <c r="AM928" i="1" l="1"/>
  <c r="AN1003" i="1"/>
  <c r="AN1004" i="1"/>
  <c r="AN1005" i="1"/>
  <c r="R1027" i="1"/>
  <c r="AM910" i="1"/>
  <c r="AN1081" i="1"/>
  <c r="AM1036" i="1"/>
  <c r="AN1008" i="1"/>
  <c r="AN1009" i="1"/>
  <c r="AN1010" i="1"/>
  <c r="AN1013" i="1"/>
  <c r="AN1014" i="1"/>
  <c r="AN1015" i="1"/>
  <c r="AN1018" i="1"/>
  <c r="AN1019" i="1"/>
  <c r="AN1020" i="1"/>
  <c r="AN1023" i="1"/>
  <c r="AN1024" i="1"/>
  <c r="AN1025" i="1"/>
  <c r="AN1031" i="1"/>
  <c r="H941" i="1"/>
  <c r="Q941" i="1"/>
  <c r="AB941" i="1"/>
  <c r="AM907" i="1"/>
  <c r="C941" i="1"/>
  <c r="I941" i="1"/>
  <c r="M941" i="1"/>
  <c r="X941" i="1"/>
  <c r="AC941" i="1"/>
  <c r="AH941" i="1"/>
  <c r="AM1011" i="1"/>
  <c r="AM1016" i="1"/>
  <c r="AM1021" i="1"/>
  <c r="AM1026" i="1"/>
  <c r="R1032" i="1"/>
  <c r="Z820" i="1"/>
  <c r="AM912" i="1"/>
  <c r="AM915" i="1"/>
  <c r="AM917" i="1"/>
  <c r="AM935" i="1"/>
  <c r="L941" i="1"/>
  <c r="AM1081" i="1"/>
  <c r="G1131" i="1"/>
  <c r="AM1131" i="1" s="1"/>
  <c r="AM1212" i="1"/>
  <c r="AM920" i="1"/>
  <c r="AM924" i="1"/>
  <c r="AM932" i="1"/>
  <c r="E941" i="1"/>
  <c r="J941" i="1"/>
  <c r="N941" i="1"/>
  <c r="Y941" i="1"/>
  <c r="D941" i="1"/>
  <c r="AN1006" i="1"/>
  <c r="AN1028" i="1"/>
  <c r="AN1029" i="1"/>
  <c r="AN1030" i="1"/>
  <c r="AN1036" i="1"/>
  <c r="AN1078" i="1"/>
  <c r="AN1079" i="1"/>
  <c r="AN1080" i="1"/>
  <c r="AM1082" i="1"/>
  <c r="AM904" i="1"/>
  <c r="AM905" i="1"/>
  <c r="AM903" i="1"/>
  <c r="S1027" i="1"/>
  <c r="S1007" i="1"/>
  <c r="AM933" i="1"/>
  <c r="AM929" i="1"/>
  <c r="AM923" i="1"/>
  <c r="AM919" i="1"/>
  <c r="AM913" i="1"/>
  <c r="AM908" i="1"/>
  <c r="AM909" i="1"/>
  <c r="S1012" i="1"/>
  <c r="S1017" i="1"/>
  <c r="S1022" i="1"/>
  <c r="S1032" i="1"/>
  <c r="U941" i="1"/>
  <c r="S1002" i="1"/>
  <c r="T941" i="1"/>
  <c r="AA1212" i="1"/>
  <c r="AN1212" i="1" s="1"/>
  <c r="W941" i="1"/>
  <c r="AC906" i="1"/>
  <c r="Y820" i="1"/>
  <c r="D820" i="1"/>
  <c r="D819" i="1" s="1"/>
  <c r="F820" i="1"/>
  <c r="H820" i="1"/>
  <c r="L820" i="1"/>
  <c r="N820" i="1"/>
  <c r="X820" i="1"/>
  <c r="AG820" i="1"/>
  <c r="AG819" i="1" s="1"/>
  <c r="E820" i="1"/>
  <c r="E819" i="1" s="1"/>
  <c r="I820" i="1"/>
  <c r="M820" i="1"/>
  <c r="M819" i="1" s="1"/>
  <c r="P820" i="1"/>
  <c r="P819" i="1" s="1"/>
  <c r="T820" i="1"/>
  <c r="AF820" i="1"/>
  <c r="AF819" i="1" s="1"/>
  <c r="AH820" i="1"/>
  <c r="W906" i="1"/>
  <c r="J906" i="1"/>
  <c r="J820" i="1" s="1"/>
  <c r="AD906" i="1"/>
  <c r="S906" i="1"/>
  <c r="G1002" i="1"/>
  <c r="G1017" i="1"/>
  <c r="G1077" i="1"/>
  <c r="AM1077" i="1" s="1"/>
  <c r="G1012" i="1"/>
  <c r="G1027" i="1"/>
  <c r="K931" i="1"/>
  <c r="S931" i="1"/>
  <c r="AE926" i="1"/>
  <c r="C931" i="1"/>
  <c r="C820" i="1" s="1"/>
  <c r="AA1082" i="1"/>
  <c r="AN1082" i="1" s="1"/>
  <c r="G931" i="1"/>
  <c r="W931" i="1"/>
  <c r="AE931" i="1"/>
  <c r="AA1017" i="1"/>
  <c r="AN1017" i="1" s="1"/>
  <c r="L819" i="1"/>
  <c r="AE911" i="1"/>
  <c r="AE921" i="1"/>
  <c r="K911" i="1"/>
  <c r="K916" i="1"/>
  <c r="K921" i="1"/>
  <c r="G926" i="1"/>
  <c r="H819" i="1"/>
  <c r="O903" i="1"/>
  <c r="O901" i="1" s="1"/>
  <c r="AE1002" i="1"/>
  <c r="O1032" i="1"/>
  <c r="O802" i="1"/>
  <c r="S802" i="1"/>
  <c r="W802" i="1"/>
  <c r="AE906" i="1"/>
  <c r="K906" i="1"/>
  <c r="AE802" i="1"/>
  <c r="AE916" i="1"/>
  <c r="R1002" i="1"/>
  <c r="R1007" i="1"/>
  <c r="O1007" i="1"/>
  <c r="AE1022" i="1"/>
  <c r="AA908" i="1"/>
  <c r="AN908" i="1" s="1"/>
  <c r="W911" i="1"/>
  <c r="G916" i="1"/>
  <c r="W916" i="1"/>
  <c r="W921" i="1"/>
  <c r="O926" i="1"/>
  <c r="W926" i="1"/>
  <c r="AC931" i="1"/>
  <c r="AE1007" i="1"/>
  <c r="O1017" i="1"/>
  <c r="O1022" i="1"/>
  <c r="AE1032" i="1"/>
  <c r="G906" i="1"/>
  <c r="O906" i="1"/>
  <c r="G911" i="1"/>
  <c r="O913" i="1"/>
  <c r="O911" i="1" s="1"/>
  <c r="G921" i="1"/>
  <c r="O923" i="1"/>
  <c r="O921" i="1" s="1"/>
  <c r="S921" i="1"/>
  <c r="K926" i="1"/>
  <c r="S926" i="1"/>
  <c r="AB931" i="1"/>
  <c r="AD931" i="1"/>
  <c r="O1002" i="1"/>
  <c r="O1012" i="1"/>
  <c r="O1027" i="1"/>
  <c r="AE1027" i="1"/>
  <c r="AE1077" i="1"/>
  <c r="AC926" i="1"/>
  <c r="AD926" i="1"/>
  <c r="AB926" i="1"/>
  <c r="S911" i="1"/>
  <c r="AB906" i="1"/>
  <c r="AA1032" i="1"/>
  <c r="AA904" i="1"/>
  <c r="AN904" i="1" s="1"/>
  <c r="AA1027" i="1"/>
  <c r="AN1027" i="1" s="1"/>
  <c r="AA1077" i="1"/>
  <c r="AA910" i="1"/>
  <c r="AN910" i="1" s="1"/>
  <c r="AA903" i="1"/>
  <c r="AN903" i="1" s="1"/>
  <c r="AA1007" i="1"/>
  <c r="AA1022" i="1"/>
  <c r="G1032" i="1"/>
  <c r="AA1012" i="1"/>
  <c r="AN1012" i="1" s="1"/>
  <c r="W901" i="1"/>
  <c r="AA1002" i="1"/>
  <c r="AN1002" i="1" s="1"/>
  <c r="G1007" i="1"/>
  <c r="G1022" i="1"/>
  <c r="AD901" i="1"/>
  <c r="S901" i="1"/>
  <c r="AA905" i="1"/>
  <c r="AN905" i="1" s="1"/>
  <c r="AA907" i="1"/>
  <c r="AN907" i="1" s="1"/>
  <c r="AB901" i="1"/>
  <c r="AA912" i="1"/>
  <c r="AN912" i="1" s="1"/>
  <c r="AA914" i="1"/>
  <c r="AN914" i="1" s="1"/>
  <c r="AA915" i="1"/>
  <c r="AN915" i="1" s="1"/>
  <c r="AC901" i="1"/>
  <c r="AA932" i="1"/>
  <c r="AN932" i="1" s="1"/>
  <c r="AA934" i="1"/>
  <c r="AN934" i="1" s="1"/>
  <c r="AA935" i="1"/>
  <c r="AN935" i="1" s="1"/>
  <c r="AA929" i="1"/>
  <c r="AN929" i="1" s="1"/>
  <c r="AA909" i="1"/>
  <c r="AN909" i="1" s="1"/>
  <c r="AA917" i="1"/>
  <c r="AN917" i="1" s="1"/>
  <c r="AA920" i="1"/>
  <c r="AN920" i="1" s="1"/>
  <c r="AA923" i="1"/>
  <c r="AN923" i="1" s="1"/>
  <c r="AA933" i="1"/>
  <c r="AN933" i="1" s="1"/>
  <c r="AA913" i="1"/>
  <c r="AN913" i="1" s="1"/>
  <c r="AA922" i="1"/>
  <c r="AN922" i="1" s="1"/>
  <c r="AA925" i="1"/>
  <c r="AN925" i="1" s="1"/>
  <c r="AE901" i="1"/>
  <c r="AE820" i="1" s="1"/>
  <c r="AA919" i="1"/>
  <c r="AN919" i="1" s="1"/>
  <c r="AA924" i="1"/>
  <c r="AN924" i="1" s="1"/>
  <c r="AA927" i="1"/>
  <c r="AN927" i="1" s="1"/>
  <c r="AD928" i="1"/>
  <c r="AA928" i="1" s="1"/>
  <c r="AN928" i="1" s="1"/>
  <c r="AA902" i="1"/>
  <c r="AN902" i="1" s="1"/>
  <c r="Q901" i="1"/>
  <c r="Q820" i="1" s="1"/>
  <c r="AM1002" i="1" l="1"/>
  <c r="AN1022" i="1"/>
  <c r="AN1032" i="1"/>
  <c r="I819" i="1"/>
  <c r="AN1077" i="1"/>
  <c r="AM1022" i="1"/>
  <c r="AM1032" i="1"/>
  <c r="AM1027" i="1"/>
  <c r="AN1007" i="1"/>
  <c r="AM1017" i="1"/>
  <c r="AH819" i="1"/>
  <c r="AA1131" i="1"/>
  <c r="AN1131" i="1" s="1"/>
  <c r="AM1012" i="1"/>
  <c r="AM1007" i="1"/>
  <c r="AM901" i="1"/>
  <c r="AM931" i="1"/>
  <c r="AM926" i="1"/>
  <c r="AM921" i="1"/>
  <c r="AM911" i="1"/>
  <c r="W820" i="1"/>
  <c r="AM906" i="1"/>
  <c r="AA906" i="1"/>
  <c r="AN906" i="1" s="1"/>
  <c r="AE941" i="1"/>
  <c r="R941" i="1"/>
  <c r="G941" i="1"/>
  <c r="O941" i="1"/>
  <c r="R820" i="1"/>
  <c r="G820" i="1"/>
  <c r="K820" i="1"/>
  <c r="K819" i="1" s="1"/>
  <c r="AB820" i="1"/>
  <c r="AA921" i="1"/>
  <c r="AN921" i="1" s="1"/>
  <c r="AA911" i="1"/>
  <c r="AN911" i="1" s="1"/>
  <c r="O933" i="1"/>
  <c r="O931" i="1" s="1"/>
  <c r="N819" i="1"/>
  <c r="J819" i="1"/>
  <c r="F819" i="1"/>
  <c r="C819" i="1"/>
  <c r="Q819" i="1"/>
  <c r="T819" i="1"/>
  <c r="AA931" i="1"/>
  <c r="AN931" i="1" s="1"/>
  <c r="AA926" i="1"/>
  <c r="AN926" i="1" s="1"/>
  <c r="AA901" i="1"/>
  <c r="AN901" i="1" s="1"/>
  <c r="O918" i="1"/>
  <c r="O916" i="1" s="1"/>
  <c r="R819" i="1" l="1"/>
  <c r="O820" i="1"/>
  <c r="O819" i="1" s="1"/>
  <c r="G819" i="1"/>
  <c r="AE819" i="1"/>
  <c r="AJ782" i="1"/>
  <c r="AE1122" i="1" l="1"/>
  <c r="AD1122" i="1"/>
  <c r="AC1122" i="1"/>
  <c r="O1122" i="1"/>
  <c r="K1122" i="1"/>
  <c r="G1122" i="1"/>
  <c r="F1122" i="1"/>
  <c r="D1122" i="1"/>
  <c r="C1122" i="1"/>
  <c r="AH1122" i="1"/>
  <c r="AG1122" i="1"/>
  <c r="AF1122" i="1"/>
  <c r="Z1122" i="1"/>
  <c r="Y1122" i="1"/>
  <c r="X1122" i="1"/>
  <c r="V1122" i="1"/>
  <c r="U1122" i="1"/>
  <c r="T1122" i="1"/>
  <c r="R1122" i="1"/>
  <c r="Q1122" i="1"/>
  <c r="P1122" i="1"/>
  <c r="N1122" i="1"/>
  <c r="M1122" i="1"/>
  <c r="L1122" i="1"/>
  <c r="J1122" i="1"/>
  <c r="I1122" i="1"/>
  <c r="H1122" i="1"/>
  <c r="Q1089" i="1"/>
  <c r="AH1089" i="1"/>
  <c r="AH1088" i="1" s="1"/>
  <c r="AG1089" i="1"/>
  <c r="AF1089" i="1"/>
  <c r="Z1089" i="1"/>
  <c r="V1089" i="1"/>
  <c r="R1089" i="1"/>
  <c r="N1089" i="1"/>
  <c r="N1088" i="1" s="1"/>
  <c r="M1089" i="1"/>
  <c r="L1089" i="1"/>
  <c r="L1087" i="1" s="1"/>
  <c r="J1089" i="1"/>
  <c r="J1088" i="1" s="1"/>
  <c r="I1089" i="1"/>
  <c r="H1089" i="1"/>
  <c r="H1087" i="1" s="1"/>
  <c r="E1089" i="1"/>
  <c r="AE1086" i="1"/>
  <c r="AD1086" i="1"/>
  <c r="AC1086" i="1"/>
  <c r="AB1086" i="1"/>
  <c r="W1086" i="1"/>
  <c r="S1086" i="1"/>
  <c r="O1086" i="1"/>
  <c r="K1086" i="1"/>
  <c r="G1086" i="1"/>
  <c r="AE1085" i="1"/>
  <c r="AD1085" i="1"/>
  <c r="AC1085" i="1"/>
  <c r="AB1085" i="1"/>
  <c r="W1085" i="1"/>
  <c r="S1085" i="1"/>
  <c r="O1085" i="1"/>
  <c r="K1085" i="1"/>
  <c r="G1085" i="1"/>
  <c r="AE1084" i="1"/>
  <c r="AD1084" i="1"/>
  <c r="AC1084" i="1"/>
  <c r="AB1084" i="1"/>
  <c r="W1084" i="1"/>
  <c r="S1084" i="1"/>
  <c r="O1084" i="1"/>
  <c r="K1084" i="1"/>
  <c r="G1084" i="1"/>
  <c r="AE1083" i="1"/>
  <c r="AD1083" i="1"/>
  <c r="AC1083" i="1"/>
  <c r="AB1083" i="1"/>
  <c r="W1083" i="1"/>
  <c r="S1083" i="1"/>
  <c r="O1083" i="1"/>
  <c r="K1083" i="1"/>
  <c r="G1083" i="1"/>
  <c r="AD811" i="1"/>
  <c r="AC811" i="1"/>
  <c r="AB811" i="1"/>
  <c r="G811" i="1"/>
  <c r="AM811" i="1" s="1"/>
  <c r="AD810" i="1"/>
  <c r="AC810" i="1"/>
  <c r="AB810" i="1"/>
  <c r="G810" i="1"/>
  <c r="AM810" i="1" s="1"/>
  <c r="AD809" i="1"/>
  <c r="AC809" i="1"/>
  <c r="AB809" i="1"/>
  <c r="G809" i="1"/>
  <c r="AM809" i="1" s="1"/>
  <c r="AD808" i="1"/>
  <c r="AC808" i="1"/>
  <c r="AB808" i="1"/>
  <c r="G808" i="1"/>
  <c r="AM808" i="1" s="1"/>
  <c r="AI807" i="1"/>
  <c r="AH807" i="1"/>
  <c r="AG807" i="1"/>
  <c r="AF807" i="1"/>
  <c r="Z807" i="1"/>
  <c r="Y807" i="1"/>
  <c r="X807" i="1"/>
  <c r="V807" i="1"/>
  <c r="U807" i="1"/>
  <c r="T807" i="1"/>
  <c r="R807" i="1"/>
  <c r="Q807" i="1"/>
  <c r="P807" i="1"/>
  <c r="N807" i="1"/>
  <c r="M807" i="1"/>
  <c r="L807" i="1"/>
  <c r="K807" i="1"/>
  <c r="J807" i="1"/>
  <c r="I807" i="1"/>
  <c r="H807" i="1"/>
  <c r="F807" i="1"/>
  <c r="E807" i="1"/>
  <c r="D807" i="1"/>
  <c r="C807" i="1"/>
  <c r="AD806" i="1"/>
  <c r="AC806" i="1"/>
  <c r="AB806" i="1"/>
  <c r="G806" i="1"/>
  <c r="AM806" i="1" s="1"/>
  <c r="AD805" i="1"/>
  <c r="AC805" i="1"/>
  <c r="AB805" i="1"/>
  <c r="G805" i="1"/>
  <c r="AM805" i="1" s="1"/>
  <c r="AD804" i="1"/>
  <c r="AC804" i="1"/>
  <c r="AB804" i="1"/>
  <c r="G804" i="1"/>
  <c r="AM804" i="1" s="1"/>
  <c r="AD803" i="1"/>
  <c r="AC803" i="1"/>
  <c r="AC802" i="1" s="1"/>
  <c r="AB803" i="1"/>
  <c r="G803" i="1"/>
  <c r="AM803" i="1" s="1"/>
  <c r="AI776" i="1"/>
  <c r="AI775" i="1" s="1"/>
  <c r="AI774" i="1" s="1"/>
  <c r="AH776" i="1"/>
  <c r="AH775" i="1" s="1"/>
  <c r="AH774" i="1" s="1"/>
  <c r="AH764" i="1" s="1"/>
  <c r="AG776" i="1"/>
  <c r="AG775" i="1" s="1"/>
  <c r="AG774" i="1" s="1"/>
  <c r="AG764" i="1" s="1"/>
  <c r="AF776" i="1"/>
  <c r="AF775" i="1" s="1"/>
  <c r="AF774" i="1" s="1"/>
  <c r="AF764" i="1" s="1"/>
  <c r="Z776" i="1"/>
  <c r="Z775" i="1" s="1"/>
  <c r="Z774" i="1" s="1"/>
  <c r="Z764" i="1" s="1"/>
  <c r="Y776" i="1"/>
  <c r="Y775" i="1" s="1"/>
  <c r="Y774" i="1" s="1"/>
  <c r="Y764" i="1" s="1"/>
  <c r="U776" i="1"/>
  <c r="U775" i="1" s="1"/>
  <c r="U774" i="1" s="1"/>
  <c r="U764" i="1" s="1"/>
  <c r="T776" i="1"/>
  <c r="T775" i="1" s="1"/>
  <c r="T774" i="1" s="1"/>
  <c r="T764" i="1" s="1"/>
  <c r="R776" i="1"/>
  <c r="R775" i="1" s="1"/>
  <c r="R774" i="1" s="1"/>
  <c r="R764" i="1" s="1"/>
  <c r="Q776" i="1"/>
  <c r="Q775" i="1" s="1"/>
  <c r="Q774" i="1" s="1"/>
  <c r="Q764" i="1" s="1"/>
  <c r="P776" i="1"/>
  <c r="P775" i="1" s="1"/>
  <c r="P774" i="1" s="1"/>
  <c r="P764" i="1" s="1"/>
  <c r="N776" i="1"/>
  <c r="N775" i="1" s="1"/>
  <c r="N774" i="1" s="1"/>
  <c r="N764" i="1" s="1"/>
  <c r="M776" i="1"/>
  <c r="M775" i="1" s="1"/>
  <c r="M774" i="1" s="1"/>
  <c r="M764" i="1" s="1"/>
  <c r="L776" i="1"/>
  <c r="L775" i="1" s="1"/>
  <c r="L774" i="1" s="1"/>
  <c r="L764" i="1" s="1"/>
  <c r="J776" i="1"/>
  <c r="J775" i="1" s="1"/>
  <c r="J774" i="1" s="1"/>
  <c r="J764" i="1" s="1"/>
  <c r="I776" i="1"/>
  <c r="I775" i="1" s="1"/>
  <c r="I774" i="1" s="1"/>
  <c r="I764" i="1" s="1"/>
  <c r="H776" i="1"/>
  <c r="H775" i="1" s="1"/>
  <c r="H774" i="1" s="1"/>
  <c r="H764" i="1" s="1"/>
  <c r="F776" i="1"/>
  <c r="F775" i="1" s="1"/>
  <c r="F774" i="1" s="1"/>
  <c r="F764" i="1" s="1"/>
  <c r="E776" i="1"/>
  <c r="E775" i="1" s="1"/>
  <c r="E774" i="1" s="1"/>
  <c r="E764" i="1" s="1"/>
  <c r="D776" i="1"/>
  <c r="D775" i="1" s="1"/>
  <c r="D774" i="1" s="1"/>
  <c r="D764" i="1" s="1"/>
  <c r="C776" i="1"/>
  <c r="C775" i="1" s="1"/>
  <c r="C774" i="1" s="1"/>
  <c r="C764" i="1" s="1"/>
  <c r="V776" i="1"/>
  <c r="V775" i="1" s="1"/>
  <c r="V774" i="1" s="1"/>
  <c r="V764" i="1" s="1"/>
  <c r="AM1086" i="1" l="1"/>
  <c r="AM1084" i="1"/>
  <c r="AM1083" i="1"/>
  <c r="AM1085" i="1"/>
  <c r="G802" i="1"/>
  <c r="AM802" i="1" s="1"/>
  <c r="AD802" i="1"/>
  <c r="AE807" i="1"/>
  <c r="AA804" i="1"/>
  <c r="AN804" i="1" s="1"/>
  <c r="AA805" i="1"/>
  <c r="AN805" i="1" s="1"/>
  <c r="AA806" i="1"/>
  <c r="AN806" i="1" s="1"/>
  <c r="W807" i="1"/>
  <c r="W801" i="1" s="1"/>
  <c r="W784" i="1" s="1"/>
  <c r="AA808" i="1"/>
  <c r="AN808" i="1" s="1"/>
  <c r="AA809" i="1"/>
  <c r="AN809" i="1" s="1"/>
  <c r="AA810" i="1"/>
  <c r="AN810" i="1" s="1"/>
  <c r="AA811" i="1"/>
  <c r="AN811" i="1" s="1"/>
  <c r="O807" i="1"/>
  <c r="O801" i="1" s="1"/>
  <c r="O784" i="1" s="1"/>
  <c r="AB802" i="1"/>
  <c r="AA803" i="1"/>
  <c r="AN803" i="1" s="1"/>
  <c r="S807" i="1"/>
  <c r="N1087" i="1"/>
  <c r="M801" i="1"/>
  <c r="M784" i="1" s="1"/>
  <c r="AH801" i="1"/>
  <c r="AH784" i="1" s="1"/>
  <c r="K1089" i="1"/>
  <c r="K1087" i="1" s="1"/>
  <c r="J801" i="1"/>
  <c r="J784" i="1" s="1"/>
  <c r="AA1084" i="1"/>
  <c r="AN1084" i="1" s="1"/>
  <c r="AE1089" i="1"/>
  <c r="AE1088" i="1" s="1"/>
  <c r="O776" i="1"/>
  <c r="O775" i="1" s="1"/>
  <c r="O774" i="1" s="1"/>
  <c r="O764" i="1" s="1"/>
  <c r="S776" i="1"/>
  <c r="AA1086" i="1"/>
  <c r="AN1086" i="1" s="1"/>
  <c r="AE776" i="1"/>
  <c r="AE775" i="1" s="1"/>
  <c r="AE774" i="1" s="1"/>
  <c r="AE764" i="1" s="1"/>
  <c r="E801" i="1"/>
  <c r="E784" i="1" s="1"/>
  <c r="N801" i="1"/>
  <c r="N784" i="1" s="1"/>
  <c r="R801" i="1"/>
  <c r="R784" i="1" s="1"/>
  <c r="V801" i="1"/>
  <c r="V784" i="1" s="1"/>
  <c r="Z801" i="1"/>
  <c r="Z784" i="1" s="1"/>
  <c r="F801" i="1"/>
  <c r="F784" i="1" s="1"/>
  <c r="I801" i="1"/>
  <c r="I784" i="1" s="1"/>
  <c r="Q801" i="1"/>
  <c r="Q784" i="1" s="1"/>
  <c r="Z1088" i="1"/>
  <c r="Z1087" i="1"/>
  <c r="K776" i="1"/>
  <c r="K775" i="1" s="1"/>
  <c r="K774" i="1" s="1"/>
  <c r="K764" i="1" s="1"/>
  <c r="G807" i="1"/>
  <c r="AM807" i="1" s="1"/>
  <c r="Y801" i="1"/>
  <c r="Y784" i="1" s="1"/>
  <c r="AG801" i="1"/>
  <c r="AG784" i="1" s="1"/>
  <c r="AC776" i="1"/>
  <c r="U801" i="1"/>
  <c r="U784" i="1" s="1"/>
  <c r="AC807" i="1"/>
  <c r="AF801" i="1"/>
  <c r="AF784" i="1" s="1"/>
  <c r="AB776" i="1"/>
  <c r="AB775" i="1" s="1"/>
  <c r="AB774" i="1" s="1"/>
  <c r="AB764" i="1" s="1"/>
  <c r="G776" i="1"/>
  <c r="AB807" i="1"/>
  <c r="Q1087" i="1"/>
  <c r="Q1088" i="1"/>
  <c r="L1088" i="1"/>
  <c r="AA1083" i="1"/>
  <c r="AN1083" i="1" s="1"/>
  <c r="AI801" i="1"/>
  <c r="AD807" i="1"/>
  <c r="H1088" i="1"/>
  <c r="AA1085" i="1"/>
  <c r="AN1085" i="1" s="1"/>
  <c r="AD776" i="1"/>
  <c r="AD775" i="1" s="1"/>
  <c r="AD774" i="1" s="1"/>
  <c r="AD764" i="1" s="1"/>
  <c r="U1089" i="1"/>
  <c r="D801" i="1"/>
  <c r="D784" i="1" s="1"/>
  <c r="H801" i="1"/>
  <c r="H784" i="1" s="1"/>
  <c r="L801" i="1"/>
  <c r="L784" i="1" s="1"/>
  <c r="P801" i="1"/>
  <c r="P784" i="1" s="1"/>
  <c r="T801" i="1"/>
  <c r="T784" i="1" s="1"/>
  <c r="C1089" i="1"/>
  <c r="C801" i="1"/>
  <c r="C784" i="1" s="1"/>
  <c r="K801" i="1"/>
  <c r="K784" i="1" s="1"/>
  <c r="M1087" i="1"/>
  <c r="M1088" i="1"/>
  <c r="AG1087" i="1"/>
  <c r="AG1088" i="1"/>
  <c r="X776" i="1"/>
  <c r="X775" i="1" s="1"/>
  <c r="X774" i="1" s="1"/>
  <c r="X764" i="1" s="1"/>
  <c r="X801" i="1"/>
  <c r="X784" i="1" s="1"/>
  <c r="E1087" i="1"/>
  <c r="E1088" i="1"/>
  <c r="V1088" i="1"/>
  <c r="V1087" i="1"/>
  <c r="E1122" i="1"/>
  <c r="R1088" i="1"/>
  <c r="R1087" i="1"/>
  <c r="AF1087" i="1"/>
  <c r="AF1088" i="1"/>
  <c r="I1087" i="1"/>
  <c r="I1088" i="1"/>
  <c r="F1089" i="1"/>
  <c r="D1089" i="1"/>
  <c r="J1087" i="1"/>
  <c r="G1089" i="1"/>
  <c r="X1089" i="1"/>
  <c r="Y1089" i="1"/>
  <c r="AH1087" i="1"/>
  <c r="P1089" i="1"/>
  <c r="T1089" i="1"/>
  <c r="G775" i="1" l="1"/>
  <c r="S801" i="1"/>
  <c r="AA802" i="1"/>
  <c r="AN802" i="1" s="1"/>
  <c r="O1089" i="1"/>
  <c r="AD1089" i="1"/>
  <c r="AC1089" i="1"/>
  <c r="X783" i="1"/>
  <c r="X782" i="1" s="1"/>
  <c r="C783" i="1"/>
  <c r="C782" i="1" s="1"/>
  <c r="T783" i="1"/>
  <c r="T782" i="1" s="1"/>
  <c r="L783" i="1"/>
  <c r="L782" i="1" s="1"/>
  <c r="U783" i="1"/>
  <c r="U782" i="1" s="1"/>
  <c r="Q783" i="1"/>
  <c r="Q782" i="1" s="1"/>
  <c r="F783" i="1"/>
  <c r="F782" i="1" s="1"/>
  <c r="V783" i="1"/>
  <c r="V782" i="1" s="1"/>
  <c r="N783" i="1"/>
  <c r="N782" i="1" s="1"/>
  <c r="AH783" i="1"/>
  <c r="AH782" i="1" s="1"/>
  <c r="K783" i="1"/>
  <c r="K782" i="1" s="1"/>
  <c r="P783" i="1"/>
  <c r="P782" i="1" s="1"/>
  <c r="H783" i="1"/>
  <c r="H782" i="1" s="1"/>
  <c r="AI784" i="1"/>
  <c r="AI783" i="1" s="1"/>
  <c r="AI782" i="1" s="1"/>
  <c r="AF783" i="1"/>
  <c r="AF782" i="1" s="1"/>
  <c r="AG783" i="1"/>
  <c r="AG782" i="1" s="1"/>
  <c r="Y783" i="1"/>
  <c r="Y782" i="1" s="1"/>
  <c r="I783" i="1"/>
  <c r="I782" i="1" s="1"/>
  <c r="Z783" i="1"/>
  <c r="Z782" i="1" s="1"/>
  <c r="R783" i="1"/>
  <c r="R782" i="1" s="1"/>
  <c r="E783" i="1"/>
  <c r="E782" i="1" s="1"/>
  <c r="J783" i="1"/>
  <c r="J782" i="1" s="1"/>
  <c r="M783" i="1"/>
  <c r="M782" i="1" s="1"/>
  <c r="O783" i="1"/>
  <c r="O782" i="1" s="1"/>
  <c r="R1130" i="1"/>
  <c r="R1129" i="1" s="1"/>
  <c r="R1121" i="1" s="1"/>
  <c r="F1130" i="1"/>
  <c r="F1129" i="1" s="1"/>
  <c r="F1121" i="1" s="1"/>
  <c r="E1130" i="1"/>
  <c r="E1129" i="1" s="1"/>
  <c r="E1121" i="1" s="1"/>
  <c r="AF1130" i="1"/>
  <c r="AF1129" i="1" s="1"/>
  <c r="AF1121" i="1" s="1"/>
  <c r="N1130" i="1"/>
  <c r="N1129" i="1" s="1"/>
  <c r="N1121" i="1" s="1"/>
  <c r="AH1130" i="1"/>
  <c r="AH1129" i="1" s="1"/>
  <c r="AH1121" i="1" s="1"/>
  <c r="AG1130" i="1"/>
  <c r="AG1129" i="1" s="1"/>
  <c r="AG1121" i="1" s="1"/>
  <c r="P1130" i="1"/>
  <c r="P1129" i="1" s="1"/>
  <c r="P1121" i="1" s="1"/>
  <c r="C1130" i="1"/>
  <c r="C1129" i="1" s="1"/>
  <c r="C1121" i="1" s="1"/>
  <c r="Q1130" i="1"/>
  <c r="Q1129" i="1" s="1"/>
  <c r="Q1121" i="1" s="1"/>
  <c r="H1130" i="1"/>
  <c r="H1129" i="1" s="1"/>
  <c r="H1121" i="1" s="1"/>
  <c r="L1130" i="1"/>
  <c r="L1129" i="1" s="1"/>
  <c r="L1121" i="1" s="1"/>
  <c r="I1130" i="1"/>
  <c r="I1129" i="1" s="1"/>
  <c r="I1121" i="1" s="1"/>
  <c r="M1130" i="1"/>
  <c r="M1129" i="1" s="1"/>
  <c r="M1121" i="1" s="1"/>
  <c r="J1130" i="1"/>
  <c r="J1129" i="1" s="1"/>
  <c r="J1121" i="1" s="1"/>
  <c r="V1130" i="1"/>
  <c r="V1129" i="1" s="1"/>
  <c r="V1121" i="1" s="1"/>
  <c r="AA807" i="1"/>
  <c r="AN807" i="1" s="1"/>
  <c r="F818" i="1"/>
  <c r="F817" i="1" s="1"/>
  <c r="M818" i="1"/>
  <c r="M817" i="1" s="1"/>
  <c r="N818" i="1"/>
  <c r="N817" i="1" s="1"/>
  <c r="E818" i="1"/>
  <c r="E817" i="1" s="1"/>
  <c r="G801" i="1"/>
  <c r="AE1087" i="1"/>
  <c r="AG818" i="1"/>
  <c r="AG817" i="1" s="1"/>
  <c r="AH818" i="1"/>
  <c r="AH817" i="1" s="1"/>
  <c r="AF818" i="1"/>
  <c r="AF817" i="1" s="1"/>
  <c r="H818" i="1"/>
  <c r="H817" i="1" s="1"/>
  <c r="J818" i="1"/>
  <c r="J817" i="1" s="1"/>
  <c r="K1088" i="1"/>
  <c r="I818" i="1"/>
  <c r="I817" i="1" s="1"/>
  <c r="AC775" i="1"/>
  <c r="AC774" i="1" s="1"/>
  <c r="AC764" i="1" s="1"/>
  <c r="AA776" i="1"/>
  <c r="AN776" i="1" s="1"/>
  <c r="AD801" i="1"/>
  <c r="AD784" i="1" s="1"/>
  <c r="Q818" i="1"/>
  <c r="Q817" i="1" s="1"/>
  <c r="AB801" i="1"/>
  <c r="AB784" i="1" s="1"/>
  <c r="AB1089" i="1"/>
  <c r="AB1087" i="1" s="1"/>
  <c r="L818" i="1"/>
  <c r="L817" i="1" s="1"/>
  <c r="AC801" i="1"/>
  <c r="AC784" i="1" s="1"/>
  <c r="AE801" i="1"/>
  <c r="AE784" i="1" s="1"/>
  <c r="F1088" i="1"/>
  <c r="F1087" i="1"/>
  <c r="AB1122" i="1"/>
  <c r="Y1087" i="1"/>
  <c r="Y1088" i="1"/>
  <c r="X1088" i="1"/>
  <c r="X1087" i="1"/>
  <c r="G1087" i="1"/>
  <c r="G1088" i="1"/>
  <c r="R818" i="1"/>
  <c r="R817" i="1" s="1"/>
  <c r="C818" i="1"/>
  <c r="C817" i="1" s="1"/>
  <c r="U1087" i="1"/>
  <c r="U1088" i="1"/>
  <c r="W776" i="1"/>
  <c r="AM776" i="1" s="1"/>
  <c r="W1122" i="1"/>
  <c r="S1122" i="1"/>
  <c r="D783" i="1"/>
  <c r="D782" i="1" s="1"/>
  <c r="P818" i="1"/>
  <c r="P817" i="1" s="1"/>
  <c r="T1088" i="1"/>
  <c r="T1087" i="1"/>
  <c r="D1088" i="1"/>
  <c r="D1087" i="1"/>
  <c r="P1087" i="1"/>
  <c r="P1088" i="1"/>
  <c r="C1088" i="1"/>
  <c r="C1087" i="1"/>
  <c r="S775" i="1"/>
  <c r="AM1122" i="1" l="1"/>
  <c r="G784" i="1"/>
  <c r="AM801" i="1"/>
  <c r="G774" i="1"/>
  <c r="S784" i="1"/>
  <c r="AC1088" i="1"/>
  <c r="AC1087" i="1"/>
  <c r="AD1087" i="1"/>
  <c r="AD1088" i="1"/>
  <c r="AD783" i="1"/>
  <c r="AD782" i="1" s="1"/>
  <c r="AE783" i="1"/>
  <c r="AE782" i="1" s="1"/>
  <c r="AC783" i="1"/>
  <c r="AC782" i="1" s="1"/>
  <c r="R763" i="1"/>
  <c r="R10" i="1" s="1"/>
  <c r="G1130" i="1"/>
  <c r="AG763" i="1"/>
  <c r="AG10" i="1" s="1"/>
  <c r="M763" i="1"/>
  <c r="M10" i="1" s="1"/>
  <c r="K1130" i="1"/>
  <c r="K1129" i="1" s="1"/>
  <c r="K1121" i="1" s="1"/>
  <c r="AE1130" i="1"/>
  <c r="AE1129" i="1" s="1"/>
  <c r="AE1121" i="1" s="1"/>
  <c r="Q763" i="1"/>
  <c r="Q10" i="1" s="1"/>
  <c r="H763" i="1"/>
  <c r="H10" i="1" s="1"/>
  <c r="AH763" i="1"/>
  <c r="AH10" i="1" s="1"/>
  <c r="D1130" i="1"/>
  <c r="D1129" i="1" s="1"/>
  <c r="D1121" i="1" s="1"/>
  <c r="J763" i="1"/>
  <c r="J10" i="1" s="1"/>
  <c r="AF763" i="1"/>
  <c r="AF10" i="1" s="1"/>
  <c r="N763" i="1"/>
  <c r="N10" i="1" s="1"/>
  <c r="O1130" i="1"/>
  <c r="O1129" i="1" s="1"/>
  <c r="O1121" i="1" s="1"/>
  <c r="F763" i="1"/>
  <c r="F10" i="1" s="1"/>
  <c r="E763" i="1"/>
  <c r="E10" i="1" s="1"/>
  <c r="AE818" i="1"/>
  <c r="AE817" i="1" s="1"/>
  <c r="P763" i="1"/>
  <c r="P10" i="1" s="1"/>
  <c r="L763" i="1"/>
  <c r="L10" i="1" s="1"/>
  <c r="C763" i="1"/>
  <c r="C10" i="1" s="1"/>
  <c r="I763" i="1"/>
  <c r="I10" i="1" s="1"/>
  <c r="AA774" i="1"/>
  <c r="AN774" i="1" s="1"/>
  <c r="G818" i="1"/>
  <c r="AA775" i="1"/>
  <c r="AN775" i="1" s="1"/>
  <c r="O818" i="1"/>
  <c r="O817" i="1" s="1"/>
  <c r="K818" i="1"/>
  <c r="K817" i="1" s="1"/>
  <c r="AA801" i="1"/>
  <c r="AN801" i="1" s="1"/>
  <c r="AB783" i="1"/>
  <c r="AB782" i="1" s="1"/>
  <c r="AB1088" i="1"/>
  <c r="S1089" i="1"/>
  <c r="W1089" i="1"/>
  <c r="S774" i="1"/>
  <c r="AA1089" i="1"/>
  <c r="AN1089" i="1" s="1"/>
  <c r="W783" i="1"/>
  <c r="W782" i="1" s="1"/>
  <c r="O1088" i="1"/>
  <c r="O1087" i="1"/>
  <c r="AA1122" i="1"/>
  <c r="AN1122" i="1" s="1"/>
  <c r="D818" i="1"/>
  <c r="D817" i="1" s="1"/>
  <c r="W775" i="1"/>
  <c r="AM775" i="1" s="1"/>
  <c r="AM1089" i="1" l="1"/>
  <c r="AM784" i="1"/>
  <c r="G764" i="1"/>
  <c r="AM774" i="1"/>
  <c r="G783" i="1"/>
  <c r="S783" i="1"/>
  <c r="S782" i="1" s="1"/>
  <c r="AA784" i="1"/>
  <c r="AN784" i="1" s="1"/>
  <c r="AA764" i="1"/>
  <c r="AN764" i="1" s="1"/>
  <c r="S764" i="1"/>
  <c r="G1129" i="1"/>
  <c r="G1121" i="1" s="1"/>
  <c r="D763" i="1"/>
  <c r="D10" i="1" s="1"/>
  <c r="AE763" i="1"/>
  <c r="AE10" i="1" s="1"/>
  <c r="AO1212" i="1"/>
  <c r="O763" i="1"/>
  <c r="O10" i="1" s="1"/>
  <c r="K763" i="1"/>
  <c r="K10" i="1" s="1"/>
  <c r="AL1212" i="1"/>
  <c r="S1087" i="1"/>
  <c r="S1088" i="1"/>
  <c r="W1087" i="1"/>
  <c r="W1088" i="1"/>
  <c r="AM1088" i="1" s="1"/>
  <c r="AL1089" i="1"/>
  <c r="W774" i="1"/>
  <c r="W764" i="1" s="1"/>
  <c r="AA1087" i="1"/>
  <c r="AN1087" i="1" s="1"/>
  <c r="AA1088" i="1"/>
  <c r="AN1088" i="1" s="1"/>
  <c r="G817" i="1"/>
  <c r="AM764" i="1" l="1"/>
  <c r="G782" i="1"/>
  <c r="AM782" i="1" s="1"/>
  <c r="AM783" i="1"/>
  <c r="AM1087" i="1"/>
  <c r="AO1087" i="1" s="1"/>
  <c r="AA783" i="1"/>
  <c r="AN783" i="1" s="1"/>
  <c r="AO1088" i="1"/>
  <c r="AA782" i="1"/>
  <c r="AN782" i="1" s="1"/>
  <c r="G763" i="1"/>
  <c r="G10" i="1" s="1"/>
  <c r="AL1087" i="1"/>
  <c r="AO1089" i="1"/>
  <c r="AL1088" i="1"/>
  <c r="AL764" i="1" l="1"/>
  <c r="AO764" i="1"/>
  <c r="AL782" i="1"/>
  <c r="AO782" i="1"/>
  <c r="Y1130" i="1" l="1"/>
  <c r="Y1129" i="1" s="1"/>
  <c r="Y1121" i="1" s="1"/>
  <c r="X1130" i="1"/>
  <c r="X1129" i="1" s="1"/>
  <c r="X1121" i="1" s="1"/>
  <c r="Z1130" i="1"/>
  <c r="Z1129" i="1" s="1"/>
  <c r="Z1121" i="1" s="1"/>
  <c r="AD1130" i="1"/>
  <c r="AD1129" i="1" s="1"/>
  <c r="AD1121" i="1" s="1"/>
  <c r="W1130" i="1"/>
  <c r="W1129" i="1" l="1"/>
  <c r="W1121" i="1" l="1"/>
  <c r="AC1130" i="1" l="1"/>
  <c r="AC1129" i="1" s="1"/>
  <c r="AC1121" i="1" s="1"/>
  <c r="U1130" i="1"/>
  <c r="U1129" i="1" s="1"/>
  <c r="U1121" i="1" s="1"/>
  <c r="T1130" i="1"/>
  <c r="T1129" i="1" s="1"/>
  <c r="T1121" i="1" s="1"/>
  <c r="AB1130" i="1"/>
  <c r="AB1129" i="1" s="1"/>
  <c r="AB1121" i="1" s="1"/>
  <c r="AA1130" i="1" l="1"/>
  <c r="AN1130" i="1" s="1"/>
  <c r="S1130" i="1"/>
  <c r="AM1130" i="1" s="1"/>
  <c r="AA1129" i="1" l="1"/>
  <c r="AN1129" i="1" s="1"/>
  <c r="AL1130" i="1"/>
  <c r="S1129" i="1"/>
  <c r="AM1129" i="1" s="1"/>
  <c r="AA1121" i="1" l="1"/>
  <c r="AN1121" i="1" s="1"/>
  <c r="AO1130" i="1"/>
  <c r="AL1129" i="1"/>
  <c r="AO1129" i="1"/>
  <c r="S1121" i="1"/>
  <c r="AM1121" i="1" s="1"/>
  <c r="AL1121" i="1" l="1"/>
  <c r="AO1121" i="1"/>
  <c r="T818" i="1" l="1"/>
  <c r="T817" i="1" s="1"/>
  <c r="T763" i="1" s="1"/>
  <c r="T10" i="1" s="1"/>
  <c r="Z819" i="1" l="1"/>
  <c r="Z818" i="1" s="1"/>
  <c r="Z817" i="1" s="1"/>
  <c r="Z763" i="1" s="1"/>
  <c r="Z10" i="1" s="1"/>
  <c r="X819" i="1"/>
  <c r="X818" i="1" s="1"/>
  <c r="X817" i="1" s="1"/>
  <c r="X763" i="1" s="1"/>
  <c r="X10" i="1" s="1"/>
  <c r="Y819" i="1"/>
  <c r="Y818" i="1" s="1"/>
  <c r="Y817" i="1" s="1"/>
  <c r="Y763" i="1" s="1"/>
  <c r="Y10" i="1" s="1"/>
  <c r="AB819" i="1"/>
  <c r="AB818" i="1" s="1"/>
  <c r="AB817" i="1" s="1"/>
  <c r="AB763" i="1" s="1"/>
  <c r="AB10" i="1" s="1"/>
  <c r="BK941" i="1"/>
  <c r="W819" i="1" l="1"/>
  <c r="BL941" i="1"/>
  <c r="W818" i="1" l="1"/>
  <c r="W817" i="1" l="1"/>
  <c r="W763" i="1" l="1"/>
  <c r="W10" i="1" s="1"/>
  <c r="V820" i="1"/>
  <c r="AD831" i="1"/>
  <c r="AA831" i="1" s="1"/>
  <c r="S835" i="1"/>
  <c r="AM835" i="1" s="1"/>
  <c r="S831" i="1"/>
  <c r="AM831" i="1" s="1"/>
  <c r="AN831" i="1" l="1"/>
  <c r="AD820" i="1"/>
  <c r="AD835" i="1"/>
  <c r="AA835" i="1" s="1"/>
  <c r="AN835" i="1" s="1"/>
  <c r="V941" i="1" l="1"/>
  <c r="V819" i="1" s="1"/>
  <c r="V818" i="1" s="1"/>
  <c r="V817" i="1" s="1"/>
  <c r="V763" i="1" s="1"/>
  <c r="V10" i="1" s="1"/>
  <c r="AD977" i="1"/>
  <c r="AD941" i="1" s="1"/>
  <c r="AD819" i="1" s="1"/>
  <c r="AD818" i="1" s="1"/>
  <c r="AD817" i="1" s="1"/>
  <c r="AD763" i="1" s="1"/>
  <c r="AD10" i="1" s="1"/>
  <c r="AD981" i="1"/>
  <c r="AA981" i="1" s="1"/>
  <c r="AN981" i="1" s="1"/>
  <c r="S977" i="1"/>
  <c r="AM977" i="1" s="1"/>
  <c r="AA977" i="1" l="1"/>
  <c r="AN977" i="1" s="1"/>
  <c r="S941" i="1"/>
  <c r="BJ941" i="1" s="1"/>
  <c r="AA941" i="1"/>
  <c r="S981" i="1"/>
  <c r="AM981" i="1" s="1"/>
  <c r="BM941" i="1" l="1"/>
  <c r="AM941" i="1"/>
  <c r="AL941" i="1"/>
  <c r="AN941" i="1"/>
  <c r="AO941" i="1" s="1"/>
  <c r="AC918" i="1"/>
  <c r="AC916" i="1" s="1"/>
  <c r="AC820" i="1" s="1"/>
  <c r="AC819" i="1" s="1"/>
  <c r="AC818" i="1" s="1"/>
  <c r="AC817" i="1" s="1"/>
  <c r="AC763" i="1" s="1"/>
  <c r="AC10" i="1" s="1"/>
  <c r="U820" i="1"/>
  <c r="U819" i="1" s="1"/>
  <c r="U818" i="1" s="1"/>
  <c r="U817" i="1" s="1"/>
  <c r="U763" i="1" s="1"/>
  <c r="U10" i="1" s="1"/>
  <c r="S918" i="1"/>
  <c r="AM918" i="1" s="1"/>
  <c r="S916" i="1" l="1"/>
  <c r="AM916" i="1" s="1"/>
  <c r="AA918" i="1"/>
  <c r="S820" i="1" l="1"/>
  <c r="AM820" i="1" s="1"/>
  <c r="AA916" i="1"/>
  <c r="AN918" i="1"/>
  <c r="S819" i="1" l="1"/>
  <c r="AM819" i="1"/>
  <c r="S818" i="1"/>
  <c r="AN916" i="1"/>
  <c r="AA820" i="1"/>
  <c r="AA819" i="1" l="1"/>
  <c r="AN820" i="1"/>
  <c r="AO820" i="1" s="1"/>
  <c r="AL820" i="1"/>
  <c r="AM818" i="1"/>
  <c r="S817" i="1"/>
  <c r="AM817" i="1" l="1"/>
  <c r="S763" i="1"/>
  <c r="AN819" i="1"/>
  <c r="AO819" i="1" s="1"/>
  <c r="AA818" i="1"/>
  <c r="AL819" i="1"/>
  <c r="S10" i="1" l="1"/>
  <c r="AM763" i="1"/>
  <c r="AN818" i="1"/>
  <c r="AO818" i="1" s="1"/>
  <c r="AA817" i="1"/>
  <c r="AL818" i="1"/>
  <c r="AN817" i="1" l="1"/>
  <c r="AO817" i="1" s="1"/>
  <c r="AA763" i="1"/>
  <c r="AL817" i="1"/>
  <c r="AM10" i="1"/>
  <c r="AN763" i="1" l="1"/>
  <c r="AO763" i="1" s="1"/>
  <c r="AA10" i="1"/>
  <c r="AL763" i="1"/>
  <c r="AN10" i="1" l="1"/>
  <c r="AO10" i="1" s="1"/>
  <c r="AL10" i="1"/>
</calcChain>
</file>

<file path=xl/sharedStrings.xml><?xml version="1.0" encoding="utf-8"?>
<sst xmlns="http://schemas.openxmlformats.org/spreadsheetml/2006/main" count="1488" uniqueCount="357">
  <si>
    <t>ИТОГИ ВЫПОЛНЕНИЯ</t>
  </si>
  <si>
    <t>Наименование источника,
 отрасли, объекта</t>
  </si>
  <si>
    <t>Плановая
стоимость объекта</t>
  </si>
  <si>
    <t>в т.ч. стоимость проектных работ</t>
  </si>
  <si>
    <t>Профинансировано на 01.01.2018</t>
  </si>
  <si>
    <t>Выполнено на 01.01.2018</t>
  </si>
  <si>
    <t>Кредиторская задолженность на 01.01.18 г.</t>
  </si>
  <si>
    <t>в т.ч. КЗ:</t>
  </si>
  <si>
    <t>в т.ч. АВАНС:</t>
  </si>
  <si>
    <r>
      <t xml:space="preserve">Лимит инвестиций на 2018 год </t>
    </r>
    <r>
      <rPr>
        <b/>
        <sz val="12"/>
        <rFont val="Times New Roman"/>
        <family val="1"/>
        <charset val="204"/>
      </rPr>
      <t xml:space="preserve"> </t>
    </r>
  </si>
  <si>
    <t>Ввод мощности в соотв. ед. измерения</t>
  </si>
  <si>
    <t>всего, тыс. руб.</t>
  </si>
  <si>
    <t>в том числе:</t>
  </si>
  <si>
    <t>федеральный бюджет</t>
  </si>
  <si>
    <t>областной бюджет</t>
  </si>
  <si>
    <t>муниципальный бюджет</t>
  </si>
  <si>
    <t xml:space="preserve">федеральный бюджет </t>
  </si>
  <si>
    <t xml:space="preserve">федераль
ный бюджет </t>
  </si>
  <si>
    <t>муници
пальный бюджет</t>
  </si>
  <si>
    <t>федераль
ный бюджет</t>
  </si>
  <si>
    <t xml:space="preserve">предусмотрено на год </t>
  </si>
  <si>
    <t>введено с начала года по отчетный месяц</t>
  </si>
  <si>
    <t>Проверка!!!</t>
  </si>
  <si>
    <t>скрыть</t>
  </si>
  <si>
    <t>ВСЕГО</t>
  </si>
  <si>
    <t>ОБЪЕКТЫ ОБЛАСТНОЙ СОБСТВЕННОСТИ</t>
  </si>
  <si>
    <t>НАЦИОНАЛЬНАЯ ЭКОНОМИКА</t>
  </si>
  <si>
    <t>ГП ВО "Обеспечение доступным и комфортным жильем населения Воронежской области"</t>
  </si>
  <si>
    <t>Подпрограмма   "Создание условий для обеспечения доступным и комфортным жильем населения Воронежской области"</t>
  </si>
  <si>
    <t>Основное мероприятие  "Газификация Воронежской области"</t>
  </si>
  <si>
    <t>Газораспределительная сеть с. Верхняя Байгора Верхнехавского муницпального района Воронежской области (включая ПИР)</t>
  </si>
  <si>
    <t>ПРОЕКТИРОВАНИЕ</t>
  </si>
  <si>
    <t>СТРОИТЕЛЬСТВО</t>
  </si>
  <si>
    <t>ОБОРУДОВАНИЕ</t>
  </si>
  <si>
    <t>ПРОЧИЕ</t>
  </si>
  <si>
    <t>Газораспределительная сеть с. Нижняя Байгора Верхнехавского муницпального района Воронежской области</t>
  </si>
  <si>
    <t xml:space="preserve"> Газораспределительные сети с.Марьевка Верхнехавского муниципального района Воронежской области (включая ПИР)</t>
  </si>
  <si>
    <t>Газораспределительные сети с. Грушино, п. Виноградовка Верхнехавского муниципального района Воронежской области (включая ПИР)</t>
  </si>
  <si>
    <t>Газораспределительные сети х. Эртель, п. Владимировка, п. Нескучное Верхнехавского муниципального района Воронежской области (включая ПИР)</t>
  </si>
  <si>
    <t>Межпоселковый газопровод высокого давления до п. Теллермановский, газопровод низкого давления в п. Теллермановский Грибановского муниципального района Воронежской области (включая ПИР)</t>
  </si>
  <si>
    <t>Межпоселковый газопровод высокого давления от х. Крутец до х. Рыбальчино, газопровод низкого давления х. Рыбальчино Каменского муниципального района Воронежской области (включая ПИР)</t>
  </si>
  <si>
    <t xml:space="preserve">Газопровод среднего и низкого давления по ул.Советская, Ленина, Красная Звезда села Левая Россошь Каширского муниципального района Воронежской области </t>
  </si>
  <si>
    <t>Газораспределительные сети микрорайона "Пчелка" (2-я очередь строительства) и микрорайона "Раздолье" села Новая Усмань Новоусманского муниципального района Воронежской области (включая ПИР)</t>
  </si>
  <si>
    <t>Газораспределительные сети по улицам Центральная, Победы, Речная, Первомайская с. Алферовка Новохоперского муниципального района Воронесжкой области (включая ПИР)</t>
  </si>
  <si>
    <t>Межпоселковый газопровод к п. Труд, газораспределительные сети п. Труд Острогожского муниципального района Воронежской области (включая ПИР)</t>
  </si>
  <si>
    <t>Газопровод высокого, низкого давления с установкой ШРП по улицам Смородиновая, Есенина, Клубничная, Придорожная, Тенистая в г. Павловске (включая ПИР)</t>
  </si>
  <si>
    <t>Газовые распределительные сети с. Софьинка Панинского муниципального района Воронежской области (включая ПИР)</t>
  </si>
  <si>
    <t>Газораспределительная сеть с.Белогорье Подгоренского муниципального района Воронежской области (ул.Октябрьская, ул.Ворошилова, ул. Победы, ул.Ленина, ул.Пролетарская, ул.Калашникова, ул.Сакко и Ванцетти, ул.К.Маркса, ул.Крупская, ул.Белова) (включая ПИР)</t>
  </si>
  <si>
    <t>Межпоселковый газопровод выского давления к х. Кувшин,  газораспределительные сети х.Кувшин Подгоренского муниципального района Воронежской области</t>
  </si>
  <si>
    <t>Газораспределительные сети п. Ворошиловский Россошанского муниципального района Воронежской области (включая ПИР)</t>
  </si>
  <si>
    <t>Газораспределительные сети с. Приволье Семилукского муниципального района Воронежской области (включая ПИР)</t>
  </si>
  <si>
    <t>Межпоселковый газопровод высокого давления к п. Осинки, разводящие газовые сети п. Осинки Таловского муниципального района Воронежской области (включая ПИР)</t>
  </si>
  <si>
    <t>Газопровод среднего и низкого давления по ул. Центральная, ул. Дорожная, ул. Ленина в п. Участок №4 Таловского муниципального района Воронежской области (включая ПИР)</t>
  </si>
  <si>
    <t>Газопровод среднего и низкого давления по ул. Садовая в п. Участок № 26 Таловского муниципального района Воронежской области (включая ПИР)</t>
  </si>
  <si>
    <t>Межпоселковый газопровод выского давления и разводящие сети п. Комсомольский Таловского муниципального района Воронежской области (включая ПИР)</t>
  </si>
  <si>
    <t>Межпоселковый газопровод высокго давления и разводящих сетей п. Новый Мир Таловского муниципального района Воронежской области</t>
  </si>
  <si>
    <t>Строительство разводящих сетей газопровода низкого давления по ул. Микрорайон в с. Терновка, Терновского района (включая ПИР)</t>
  </si>
  <si>
    <t>Строительство газопровода среднего и низкого давления в п. Савальский лесхоз Терновского района (включая ПИР)</t>
  </si>
  <si>
    <t>Газораспределительные сети в с. Еманча 1-я Хохольского муниципального района Воронежской области</t>
  </si>
  <si>
    <t>ГП ВО "Экономическое развитие и инновационная экономика"</t>
  </si>
  <si>
    <t>Подпрограмма   "Формирование благоприятной инвестиционной среды"</t>
  </si>
  <si>
    <t>Основное мероприятие "Повышение инвестиционной привлекательности Воронежской области"</t>
  </si>
  <si>
    <t>Создание и развитие инфраструктуры парков, особо значимых инвестиционных проектов (включая обосую экономическую зону "Центр")</t>
  </si>
  <si>
    <t>Инженерная инфраструктура в индустриальном парке "Масловский" (первый пусковой комплекс 1 очереди) (включая ПИР), в т.ч.:</t>
  </si>
  <si>
    <t>«Инженерная инфраструктура в индустриальном парке «Масловский» (первый пусковой комплекс 1 очереди)» (водозабор (расширение)) (7 этап)Водозабор (расширение) (7 этап)</t>
  </si>
  <si>
    <t>«Инженерная инфраструктура в индустриальном парке «Масловский» (первый пусковой комплекс I очереди)» (Сети наружного электроснабжения (74 этап). Автодороги (75 этап))»</t>
  </si>
  <si>
    <t>Инженерная инфраструктура в индустриальном парке «Масловский» (первый пусковой комплекс I очереди)» (Этап 64, этап 16, этап 46)</t>
  </si>
  <si>
    <t xml:space="preserve">Трансформаторная подстанция 110/10 кВ  ПС «Парковая» с электрическими сетями в индустриальном парке «Масловский» (включая ПИР) </t>
  </si>
  <si>
    <t>Сети электроснабжения южной части индустриального парка "Масловский" (включая ПИР)</t>
  </si>
  <si>
    <t>Основное мероприятие "Содействие развитию моногородов Воронежской области"</t>
  </si>
  <si>
    <t>СТРОИТЕЛЬСТВО и (или) реконструкция объектов инфраструктуры моногородов, находящихся в государственной  собственности</t>
  </si>
  <si>
    <t xml:space="preserve">КУЛЬТУРА, КИНЕМАТОГРАФИЯ </t>
  </si>
  <si>
    <t>ГП ВО "Развитие культуры и туризма"</t>
  </si>
  <si>
    <t xml:space="preserve">Подпрограмма  "Развитие культуры Воронежской области" </t>
  </si>
  <si>
    <t>Основное мероприятие "Сохранение и развитие объектов культуры"</t>
  </si>
  <si>
    <t>Историко-культурный центр "Дворцовый комплекс Ольденбургских" (реставрационные работы с приспособлением для современного использования объекта культурного наследия регионального значения "Комплекс Ольденбургских"), (включая ПИР)</t>
  </si>
  <si>
    <t xml:space="preserve">Дом с ризалитами в р.п. Рамонь Воронежской области (включая ПИР)  </t>
  </si>
  <si>
    <t>Воронежский областной художественный музей им. И.Н. Крамского (реставрация с приспособлением объекта культурного наследия регионального значения «Дом губернатора» под размещение подразделения музея «Дом губернатора»), включая ПИР</t>
  </si>
  <si>
    <t>ЗДРАВООХРАНЕНИЕ</t>
  </si>
  <si>
    <t>ГП ВО "Развитие здравоохранения"</t>
  </si>
  <si>
    <t>Подпрограмма  "Совершенствование системы территориального планирования учреждений здравоохранения Воронежской области"</t>
  </si>
  <si>
    <t>Основное мероприятие "СТРОИТЕЛЬСТВО и реконструкция объектов здравоохранения"</t>
  </si>
  <si>
    <t>Строительство акушерского корпуса в с. Заброды, Калачеевский район (включая ПИР)</t>
  </si>
  <si>
    <t>Реконструкция зданий БУЗ ВО "Эртильская ЦРБ" в г.Эртиль Эртильского района Воронежской области (включая ПИР)</t>
  </si>
  <si>
    <t>Реконструкция лечебного корпуса под поликлинику БУЗ ВО "Воронежская областная клиническая офтальмологическая больница" в г. Воронеж (включая ПИР)</t>
  </si>
  <si>
    <t>Реконструкция здания по адресу: ул. Карла Маркса, д. 36, г. Воронеж для БУЗ ВО "ВГКП №1" (включая ПИР)</t>
  </si>
  <si>
    <t>Строительство стационара БУЗ ВО "Каширская ЦРБ" в с. Каширское, Каширский муниципальный район (ПИР)</t>
  </si>
  <si>
    <t>Поликлиника на 550 посещений в смену в мкр. Шилово г. Воронеж</t>
  </si>
  <si>
    <t>Строительство врачебной амбулатории в с. Алешки Терновского муниципального района (включая ПИР)</t>
  </si>
  <si>
    <t>Строительство стационара со вспомогательными объектами для БУЗ ВО «Бутурлиновская РБ», Бутурлиновский муниципальный район (включая ПИР)</t>
  </si>
  <si>
    <t>Патологоанатомическое отделение БУЗ ВО «Семилукская районная больница им. А.В. Гончарова» (включая ПИР)</t>
  </si>
  <si>
    <t>Строительство подстанции скорой медиицнской помощи в Центральном районе г. Воронежа с единой диспетчерской службой и гаражом (включая ПИР)</t>
  </si>
  <si>
    <t>Поликлиника  по ул. 20-летия Октября в г. Воронеже (включая ПИР)</t>
  </si>
  <si>
    <t>Хирургический корпус для БУЗ ВО "Воронежский областной клинический онкологический диспансер в г. Воронеж (включая ПИР)</t>
  </si>
  <si>
    <t>Реконструкция врачебной амбулатории в с. Ясенки Бобровского муниципального района (включая ПИР)</t>
  </si>
  <si>
    <t>СТРОИТЕЛЬСТВО фельдшерско-акушерских пунктов и врачебных амбулаторий в сельских населенных пунктах (включая ПИР)</t>
  </si>
  <si>
    <t>Строительство ФАП в с. Коршево Бобровского муниципального района (включая ПИР)</t>
  </si>
  <si>
    <t>Строительство  ФАП в с. Приречное Верхнемамонского муници-пального района (включая ПИР)</t>
  </si>
  <si>
    <t>Строительство  ФАП в с. Нижняя Байгора Верхнехавского муни-ципального района (включая ПИР)</t>
  </si>
  <si>
    <t>Строительство  ФАП в с. Солонцы Воробьевского муниципаль-ного района (включая ПИР)</t>
  </si>
  <si>
    <t>Строительство  ФАП в с. Карпенково Каменского муниципально-го района (включая ПИР)</t>
  </si>
  <si>
    <t>Строительство  ФАП в с. Касьяновка Кантемировского муници-пального района (включая ПИР)</t>
  </si>
  <si>
    <t>Строительство  ФАП в с. Круглое Каширского муниципального района (включая ПИР)</t>
  </si>
  <si>
    <t>Строительство  ФАП в с. Дракино Лискинского муниципального района (включая ПИР)</t>
  </si>
  <si>
    <t>Строительство  ФАП в с. Алферовка Новохоперского муниципального района (включая ПИР)</t>
  </si>
  <si>
    <t>Строительство  ФАП в сл. Шапошниковка Ольховатского муни-ципального района (включая ПИР)</t>
  </si>
  <si>
    <t>Строительство  ФАП в с. Сторожевое 1-е Острогожского муни-ципального района (включая ПИР)</t>
  </si>
  <si>
    <t>Строительство  ФАП в п. Октябрьский Панинского муниципаль-ного района (включая ПИР)</t>
  </si>
  <si>
    <t>Строительство  ФАП в с. Пески Петропавловского муниципаль-ного района (включая ПИР)</t>
  </si>
  <si>
    <t>Строительство  ФАП в х. Красюковский Подгоренского муници-пального района (включая ПИР)</t>
  </si>
  <si>
    <t>Строительство  ФАП в д. Кривоборье Рамонского муниципально-го района (включая ПИР)</t>
  </si>
  <si>
    <t>Строительство ФАП в с. Бутырки Репьевского муниципального района (включая ПИР)</t>
  </si>
  <si>
    <t>Строительство  ФАП в с. Старая Калитва Россошанского муни-ципального района (включая ПИР)</t>
  </si>
  <si>
    <t>Строительство  врачебной амбулатории в п. Абрамовка Таловско-го муниципального района (включая ПИР)</t>
  </si>
  <si>
    <t>Строительство  ФАП в с. Хохол Хохольского муниципального района (включая ПИР)</t>
  </si>
  <si>
    <t>Строительство  ФАП в с. Копыл Эртильского муниципального района (включая ПИР)</t>
  </si>
  <si>
    <t>Строительство  ФАП в мкр. Семилукские выселки г.о.г. Воронеж (включая ПИР)</t>
  </si>
  <si>
    <t>Строительство  врачебной амбулатории (корпус 1) в с. Архангельское Аннинского муниципального района (включая ПИР)</t>
  </si>
  <si>
    <t>Строительство  врачебной амбулатории (корпус 2) в с. Архангельское Аннинского муниципального района (включая ПИР)</t>
  </si>
  <si>
    <t>Строительство  ФАП в с. Губари Борисоглебского городского округа (включая ПИР)</t>
  </si>
  <si>
    <t>Строительство  врачебной амбулатории (корпус 1) в с. Клеповка Бутурлиновского муниципального района (включая ПИР)</t>
  </si>
  <si>
    <t>Строительство  ФАП (корпус 2) в с. Клеповка Бутурлиновского муниципального района (включая ПИР)</t>
  </si>
  <si>
    <t>Строительство  ФАП в с. Краснореченка Грибановского муниципального района (включая ПИР)</t>
  </si>
  <si>
    <t>Строительство  врачебной амбулатории в с. Манино Калачеевского муниципального района (включая ПИР)</t>
  </si>
  <si>
    <t>Строительство  врачебной амбулатории (корпус 1) в с. Орлово Новоусманского муниципального района (включая ПИР)</t>
  </si>
  <si>
    <t>Строительство  врачебной амбулатории (корпус 2) в с. Орлово Новоусманского муниципального района (включая ПИР)</t>
  </si>
  <si>
    <t>Строительство  врачебной амбулатории в с. Петровка Павловского муниципального района (включая ПИР)</t>
  </si>
  <si>
    <t>Строительство  врачебной амбулатории в с. Рождественское Поворинского муниципального района (включая ПИР)</t>
  </si>
  <si>
    <t>Строительство  врачебной амбулатории в с. Губарево Семилукского муниципального района (корпус 1) (включая ПИР)</t>
  </si>
  <si>
    <t>СОЦИАЛЬНАЯ ПОЛИТИКА</t>
  </si>
  <si>
    <t>ГП ВО "Социальная поддержка граждан"</t>
  </si>
  <si>
    <t>Подпрограмма  "Развитие социального обслуживания населения и предоставление мер социальной поддержки населению"</t>
  </si>
  <si>
    <t>Основное мероприятие "Обеспечение деятельности подведомственных областных государственных учреждений"</t>
  </si>
  <si>
    <t>Спальный корпус БУ ВО "Липовский дом-интернат для престарелых и инвалидов" в с. Чесменка Бобровского муниципального района (включая ПИР)</t>
  </si>
  <si>
    <t>Дом-интернат для престарелых и инвалидов в с. Нижний Карачан Грибановского района (включая ПИР)</t>
  </si>
  <si>
    <t>ФИЗКУЛЬТУРА И СПОРТ</t>
  </si>
  <si>
    <t xml:space="preserve">ГП ВО "Развитие физической культуры и спорта " </t>
  </si>
  <si>
    <t>Подпрограмма "СТРОИТЕЛЬСТВО и реконструкция спортивных сооружений Воронежской области"</t>
  </si>
  <si>
    <t>Основное мероприятие "СТРОИТЕЛЬСТВО и реконструкция спортивных объектов областной собственности"</t>
  </si>
  <si>
    <t>Физкультурно-оздоровительный комплекс открытого типа ГБПОУ ВО "Хреновкой лесной комплекс им. Г.Ф. Морозова" с. Слобода, Бобровский муниципальный район (включая ПИР)</t>
  </si>
  <si>
    <t>Физкультурно-оздоровительный комплекс открытого типа по адресу: ул. Генерала Лохматикова, д. 27, г. Воронеж, БУЗ ВО "Графский санаторий для детей" (включая ПИР)</t>
  </si>
  <si>
    <t>Физкультурно-оздоровительный комплекс открытого типа по спортивной гимнастике (центр мужской гимнастики), г. Воронеж, Ленинский проспект, 93в (включая ПИР)</t>
  </si>
  <si>
    <t>Центр по гребле на байдарках и каноэ в  г. Воронеж (включая ПИР)</t>
  </si>
  <si>
    <t>Реконструкция стадиона "Буран", г. Воронеж (включая ПИР)</t>
  </si>
  <si>
    <t>Физкультурно-оздоровительный комплекс открытого типа по адресу: г.Борисоглебск,ул. Рубежная,24, КОУ ВО кадетская школа-интетнат "Борисоглебский кадетский корпус" (включая ПИР)</t>
  </si>
  <si>
    <t>Физкультурно-оздоровительный комплекс открытого типа по адресу: г.Борисоглебск,ул. Советская,13, ГБПОУ ВО  "Борисоглебский сельскохозяйственный техникум" (включая ПИР)</t>
  </si>
  <si>
    <t>Физкультурно-оздоровительный комплекс открытого типа по адресу: г. Бутурлиновка, ул. Блинова, 2 ГБПОУ ВО "Бутурлиновский механико-технологиеский колледж" (включая ПИР)</t>
  </si>
  <si>
    <t>Физкультурно-оздоровительный комплекс открытого типа по адресу:с. Верхний Мамон, ул. Васильевского,47,  КОУ ВО  "Верхнемамонская школа- интернат для обучающихся с ограниченными возможностями здоровья" (включая ПИР)</t>
  </si>
  <si>
    <t>Физкультурно-оздоровительный комплекс открытого типа по адресу:с. Острогожск, ул. К. Марска, 31,  ГБПОУ ВО  "Острогожский многопрофильный техникум"(включая ПИР)</t>
  </si>
  <si>
    <t>Физкультурно-оздоровительный комплекс открытого типа по адресу:г. Павловск, ул. 1 Мая,д.13,   ГБПОУ ВО  "Губернский педагогический колледж" (включая ПИР)</t>
  </si>
  <si>
    <t>Физкультурно-оздоровительный комплекс открытого типа  по адресу: г.о.г.Воронеж, ул. Космонавтов,44, КОУ ВО кадетская школа-интернат "Великого Князя Михаила Павловича кадетский корпус" (включая ПИР)</t>
  </si>
  <si>
    <t>Физкультурно-оздоровительный комплекс открытого типа по адресу: г. Воронеж,ул. Ростовская,55, ГБПОУ ВО "Воронежский колледж сварки и промышленных технологий" (включая ПИР)</t>
  </si>
  <si>
    <t>Физкультурно-оздоровительный комплекс открытого типа по адресу: г.о.г. Воронеж, Кожевенный кардон, Левобережное лесничество, База отдыха "Смена"</t>
  </si>
  <si>
    <t>Физкультурно-оздоровительный комплекс открытого типа по адресу: г. Борисоглекбск,ул. Советская,15, ГБПОУ ВО "Борисоглебский технолого-экономический техникум" (включая ПИР)</t>
  </si>
  <si>
    <t>Физкультурно-оздоровительный комплекс открытого типа по адресу: г. Семилуки, ул. Чапаева, д.62, ГБПОУ ВО "Семилукский политехнический колледж" (включая ПИР)</t>
  </si>
  <si>
    <t>Физкультурно-оздоровительный комплекс открытого типа по адресу: г. Бобров, ул. Комсомольская, 2, КОУ ВО "Бобровская школа-интернат для обучающихся с ограниченными возможнстями здоровья"(включая ПИР)</t>
  </si>
  <si>
    <t>Теннисный зал на территории КОУ ВО "Михайловский кадетский корпус" по адресу: г. Воронеж, ул. Космонавтов , 44 (включая ПИР)</t>
  </si>
  <si>
    <t>ОБЪЕКТЫ МУНИЦИПАЛЬНОЙ СОБСТВЕННОСТИ</t>
  </si>
  <si>
    <t>НАЦИОНАЛЬНАЯ БЕЗОПАСНОСТЬ И ПРАВООХРАНИТЕЛЬНАЯ ДЕЯТЕЛЬНОСТЬ</t>
  </si>
  <si>
    <t>ГП ВО "Обеспечение общественного порядка и противодействие преступности"</t>
  </si>
  <si>
    <t>Подпрограмма  "Обеспечение общественного порядка и противодействие преступности"</t>
  </si>
  <si>
    <t>Основное мероприятие "Создание единой системы противодействия преступности и обеспечение общественной безопасности"</t>
  </si>
  <si>
    <t>Строительство зданий участковых пунктов полиции в муниципальных районах области (включая ПИР)</t>
  </si>
  <si>
    <t>Административно-жилой комплекс для участкового уполномоченного полиции в с. Костенки, Хохольский муниципальный район (включая ПИР)</t>
  </si>
  <si>
    <t>Государственная программа Воронежской области «Содействие развитию муниципальных образований и местного самоуправления»</t>
  </si>
  <si>
    <t xml:space="preserve">Подпрограмма «Развитие сферы государственной регистрации актов гражданского состояния на территории муниципальных образований Воронежской области» </t>
  </si>
  <si>
    <t>Основное мероприятие «Обеспечение предоставления государственных услуг и исполнения государственных функций в сфере регистрации актов гражданского состояния в полном объеме и надлежащего качества»</t>
  </si>
  <si>
    <t>Дворец бракосочетаний в г. Боброве</t>
  </si>
  <si>
    <t>ЖИЛИЩНО-КОММУНАЛЬНОЕ ХОЗЯЙСТВО</t>
  </si>
  <si>
    <t>Подпрограмма "Создание условий для обеспечения доступным и комфортным жильем  населения Воронежской области"</t>
  </si>
  <si>
    <t>Основное меропприятие "Стимулирование развития жилищного строительства в Воронежской области"</t>
  </si>
  <si>
    <t>Сети инженерного обеспечения, в том числе  водоснабжения и водоотведения по улицам Строительная, Ростовская, Калачеевская, Домостроительная, Маршала Жукова, 300-летия флота, Березовая, Надежды, М. Цветаевой, Урожайная, Слободская, Заводская, Планерная, Студенческая, Аэродромная, Рябиновая, Железнодорожная, Звездная, Депутатская, Весенняя, Спортивная, Почтовая, Озерная, Заполярная (п. Восточный-1, п. Восточный-2) г. Павловск Павловского муниципального района  Воронежской области</t>
  </si>
  <si>
    <t>Основное мероприятие «Создание инфраструктуры на земельных участках, предназначенных  для предоставления семьям, имеющим трех и более детей»</t>
  </si>
  <si>
    <t>Строительство сетей электроснабжения жилой застройки для обеспечения инженерной инфраструктурой земельных участков, предназначенных для предоставления семьям, имеющим трех и более детей, в восточной части г. Лиски Воронежской области (в границах улиц Галины Калашниковой и Новая - 3), включая ПИР</t>
  </si>
  <si>
    <t>ОБРАЗОВАНИЕ</t>
  </si>
  <si>
    <t xml:space="preserve">ГП ВО "Развитие образования " </t>
  </si>
  <si>
    <t>Подпрограмма "Развитие дошкольного и общего образования"</t>
  </si>
  <si>
    <t>Основное мероприятие  "Развитие и модернизация общего образования"</t>
  </si>
  <si>
    <t>Реконструкция незавершенного строительством здания под школу-детский сад в п.г.т. Грибановский Воронежской области (включая ПИР)</t>
  </si>
  <si>
    <t>Общеобразовательная школа на 1224 места в п. Отрадное Новоусманского района позиция 23" (включая ПИР)</t>
  </si>
  <si>
    <t>Реконструкция МКОУ "Калачеевская СОШ №6" с пристройкой спортивного зала, пищеблока и актового зала, Калачеевский муниципальный район (включая ПИР)</t>
  </si>
  <si>
    <t>реконструкция</t>
  </si>
  <si>
    <t>"Образовательный центр в г. Боброве (Корректировка)"  I  этап - Строительство средней общеобразовательной школы  Бобровский муниципальный район Воронежской области</t>
  </si>
  <si>
    <t>Пристройка к зданию школы по ул. Советская в с. Пески Поворинского района Воронежской области (включая ПИР)</t>
  </si>
  <si>
    <t>Образовательный центр в г. Боброве (Корректировка) II этап- Строительство блока спального  корпуса (интернат лля обучающихся), блока профразования и здания учебных мастерских  (включая ПИР)</t>
  </si>
  <si>
    <t>Пристройка к зданию МКОУ "Данцевская ООШ" Богучарский муниципальный район</t>
  </si>
  <si>
    <t>Пристройка спортивного зала к зданию МКОУ "Рыканская СОШ", Новоусманского муниципального района (включая ПИР)</t>
  </si>
  <si>
    <t>Общеобразовательная школа в с. Ямное Рамонского муниципального района Воронежской области (включая ПИР)</t>
  </si>
  <si>
    <t>Средняя общеобразовательная школа в с. Стрелица Семилукского муниципального района Воронежской области (включая ПИР)</t>
  </si>
  <si>
    <t>Школа в с. Новая Усмань, Новоусманского муниципального района (включая ПИР)</t>
  </si>
  <si>
    <t>Пристройка к МКОУ СОШ № 10 в г. Лиски, Лискинский район</t>
  </si>
  <si>
    <t>Комплексная жилая застройка микрорайона АI по ул. Острогожская р.п. Шилово г. Воронеж. Общеобразовательная школа на 1224 места</t>
  </si>
  <si>
    <t>г. Воронеж. Средняя школа на 1101 место по ул. Ф. Тютчева, 6 (включая ПИР)</t>
  </si>
  <si>
    <t>Общеобразовательная школа на 1101 место по адресу: г. Воронеж, жилой массив Олимпийский, 14 (включая ПИР)</t>
  </si>
  <si>
    <t>Общеобразовательная школа на 1224 места по ул. Артамонова в г. Воронеж (включая ПИР)</t>
  </si>
  <si>
    <t>Комплексное освоение в целях жилищного строительства микрорайона по ул. Ильюшина, 13 в г. Воронеже. Общеобразовательная школа на 1224 места (поз. 59) (включая ПИР)</t>
  </si>
  <si>
    <t>Основное мероприятие "Развитие и модернизация дошкольного образования"</t>
  </si>
  <si>
    <t>Стротельство детского сада в п. Воля Новоусманского муниципального района (включая ПИР)</t>
  </si>
  <si>
    <t>Детский сад на 220 мест по ул. Теплякова,192  "б"  в с. Пески Поворинского района Воронежской области (включая ПИР)</t>
  </si>
  <si>
    <t>Жилой комплекс в п. Отрадное Новоусманского района Воронежской области. Детский сад на 280 мест в 1 жилом квартале</t>
  </si>
  <si>
    <t>Спортивный зал, примыкающий к зданию МКОУ "Шапошниковской СОШ", расположенной по адресу: Воронежскаяобласть, Ольховатский район, слобода Шапошниковка, ул. Школьная. Д. 67 (включая ПИР)</t>
  </si>
  <si>
    <t>Детский сад в с. Новая Усмань, Новоусманского муниципального района Воронежской области (включая ПИР)</t>
  </si>
  <si>
    <t>Детский сад на 340 мест микрорайона «Ольха» в с. Новая Усмань, Новоусманского муниципального района (включая ПИР)</t>
  </si>
  <si>
    <t>Детский сад на 220 мест по ул. Ягодная в с. Ямное Рамонского муниципального района Воронежской области (включая ПИР)</t>
  </si>
  <si>
    <t>Детский сад на 80-120 мест в с. Рыкань Новоусманского района (включая ПИР)</t>
  </si>
  <si>
    <t>Реконструкция МКДОУ "Манинский ДС №1" на 70 мест по ул.Ф.Щербинина, 43"б" в с.Манино Калачеевского муниципального района Воронежской области (включая ПИР)</t>
  </si>
  <si>
    <t>Детски сад в п. Рамонь Рамонского муниципального района Воронежской области</t>
  </si>
  <si>
    <t>Детский сад на 220 мест по ул. Новаторов в г. Бутурлиновка Воронежской области (включая ПИР)</t>
  </si>
  <si>
    <t>Детский сад на 220 мест г. Семилуки Воронежской области (включая ПИР)</t>
  </si>
  <si>
    <t>Строительство пристройки к МКДОУ «Центр развития ребенка-детский сад № 3», Новоусманский муниципальный район (включая ПИР)</t>
  </si>
  <si>
    <t>Строительство пристройки к МКДОУ «Новоусманский детский сад № 1 общеразвивающего вида» Новоусманский муниципальный район (включая ПИР)</t>
  </si>
  <si>
    <t>Строительство пристройки  к МБДОУ Детский сад «Родничек» р.п. Хохольский, Хохольский район (включая ПИР)</t>
  </si>
  <si>
    <t>Строительство пристройки к МБДОУ Детский сад «Теремок» р.п. Хохольский, Хохольский район (включая ПИР)</t>
  </si>
  <si>
    <t>Пристройка к детскому саду № 5 , расположенного по адресу: Воронежская область, Лискинский район, г. Лиски, ул. 40 лет Октября, 29 (включая ПИР)</t>
  </si>
  <si>
    <t>Строительство детского сада на 220 мест в п. Большие Базы Ольховатского  района Воронежской области (включая ПИР)</t>
  </si>
  <si>
    <t>Детский сад на 280 мест по ул. Артамонова в г. Воронеже (включая ПИР)</t>
  </si>
  <si>
    <t>Детский сад на 280 мест в мкр. «Боровое» г. Воронежа (включая ПИР)</t>
  </si>
  <si>
    <t>Детский сад на 220 мест по ул. Дмитрия Горина, 63 в  г. Воронеж (включая ПИР)</t>
  </si>
  <si>
    <t>Детский сад на 150 мест в гмкр. «Подклетное», ул.Красочная,1 в г.Воронеже (включая ПИР)</t>
  </si>
  <si>
    <t>Детский сад на 150 мест в мкр. «Малышево» г. Воронежа (включая ПИР)</t>
  </si>
  <si>
    <t>Детский сад на 310 мест по ул.Шишкова в г.Воронеже (включая ПИР)</t>
  </si>
  <si>
    <t>Приобретение в муниципальную собственность объекта «Детский сад на 220 мест по адресу: Воронежская область, городской округ город Воронеж, город Воронеж, массив Олимпийский, д. 15»</t>
  </si>
  <si>
    <t>Встроенно-пристроенный детский сад на 100 мнст по ул. Краснознаменная, 57, г.о.г. Воронеж</t>
  </si>
  <si>
    <t>Подпрограмма  "Развитие культуры муниципальных образований Воронежской области"</t>
  </si>
  <si>
    <t>Основное мероприятие "СТРОИТЕЛЬСТВО и реконструкция культурно-досуговых учреждений в Воронежской области"</t>
  </si>
  <si>
    <t>Культурно-досуговый центр в с.Третьяки Борисоглебского городского округа Воронежской области (включая ПИР)</t>
  </si>
  <si>
    <t>Дом культуры по ул. Мира, 38 в с. Архангельское Аннинского муниципального района Воронежской области (включая ПИР)</t>
  </si>
  <si>
    <t>Строительство культурно-досугового центра в с. Пески Поворинского района (ПИР)</t>
  </si>
  <si>
    <t>Районный дом культуры в п.г.т. Каменка Каменского муниципального района Воронежской области (включая ПИР)</t>
  </si>
  <si>
    <t xml:space="preserve">ГП ВО "Содействие развитию муниципальных образований и местного самоуправления" </t>
  </si>
  <si>
    <t xml:space="preserve">Подпрограмма "Реализация мероприятий в рамках заключенных соглашений между правительсвом Воронежской области и организацией, осуществляющих деятельность на территории муниципального образования и выполняющей механизм  распределения дополнительных налоговых отчислений от своей деятельности на территории Воронжской области в областной бюджет" </t>
  </si>
  <si>
    <t>Ледовая арена по адресу: Воронежская область, г. Нововоронеж. ул. Космонавтов, 22 (включая ПИР)</t>
  </si>
  <si>
    <t>объект</t>
  </si>
  <si>
    <t xml:space="preserve">Подпрограмма  "СТРОИТЕЛЬСТВО и реконструкция спортивных сооружений Воронежской области " </t>
  </si>
  <si>
    <t>Основное мероприятие "СТРОИТЕЛЬСТВО и реконструкция спортивных объектов муниципальной собственности"</t>
  </si>
  <si>
    <t>Строительство стадиона в с. Воробьевка по ул. Свердлова, 67, Воробьевского мунциципального района Воронежской области (включая ПИР)</t>
  </si>
  <si>
    <t>Спортивный комплекс в г. Лиски Воронежской области</t>
  </si>
  <si>
    <t>Реконструкция здания МКУ ДО Богучарская ДЮСШ, расположенного по адресу: Воронежская область, г.Богучар, ул. Дзержинского, д. 21 (включая ПИР)</t>
  </si>
  <si>
    <t>Бассейн в с. Новая Усмань Новоусманского муниципального района Воронежской области (включая ПИР)</t>
  </si>
  <si>
    <t>Физкультурно-оздоровительный комплекс в Воронежской области Новоусманского района в п. Отрадное по ул. 50 лет Октября, 41а</t>
  </si>
  <si>
    <t>Реконструкция тренировочной площадки на стадионе «Чайка», г. Воронеж, ул. Краснознаменная, д. 101</t>
  </si>
  <si>
    <t>Реконструкция тренировочной площадки на стадионе «Локомотив», г. Воронеж, ул. Нариманова, д. 2</t>
  </si>
  <si>
    <t>Спортивный зал на территории СОШ № 23 по адресу: г. Воронеж,  ул. Димитрова, 81 (включая ПИР)</t>
  </si>
  <si>
    <t>Физкультурно-оздоровительный комплекс на территории МБОУ гимназия № 7 им. Воронцова В.М., ул. Ростовская, 36 (включая ПИР)</t>
  </si>
  <si>
    <t>Спортивный зал на территории СОШ № 75 по адресу: г. Воронеж, ул. Ю. Янониса, 4 (включая ПИР)</t>
  </si>
  <si>
    <t>СТРОИТЕЛЬСТВО спортивных площадок в муниципальных районах Воронежской области (включая ПИР), в том числе:</t>
  </si>
  <si>
    <t>Физкультурно-оздоровительный комплекс открытого типа, по адресу: Воронежская область, Воробьевский района, п. Центральной усадьбы совхоза Воробьевский, ул. Садовая 14б (включая ПИР)</t>
  </si>
  <si>
    <t>Физкультурно-оздоровительный комплекс открытого типа по адресу: Бутурлиновский муниципальный район, с. Клеповка, ул. Ленинская, 100а, МКОУ «Клеповская СОШ» (включая ПИР)</t>
  </si>
  <si>
    <t>Физкультурно-оздоровительный комплекс открытого типа по адресу: Калачеевский муниципальный район, п. Калачеевский, ул. Ленина, д. 21, МКОУ «Поселковая СОШ» (включая ПИР)</t>
  </si>
  <si>
    <t>Физкультурно-оздоровительный комплекс открытого типа по адресу: Каменский муниципальный район, п.г.т. Каменка, ул. Полевая, 30, МКОУ «Каменская СОШ № 2» (включая ПИР)</t>
  </si>
  <si>
    <t>Физкультурно-оздоровительный комплекс открытого типа по адресу: Кантемировский муниципальный район, п. Охрозавод, ул. Школьная, 32, МКОУ «Охрозаводская СОШ» (включая ПИР)</t>
  </si>
  <si>
    <t>Физкультурно-оздоровительный комплекс открытого типа по адресу:Новоусманский муниципальный район, с. Новая Усмань, ул. Школьная, 11а, МКОУ «Новоусманская СОШ № 2» (включая ПИР)</t>
  </si>
  <si>
    <t>Физкультурно-оздоровительный комплекс открытого типа по адресу: Новохоперский муниципальный район, р.п. Новохоперский, ул. Шолохова, 59, МКОУ «Новохоперская ООШ» (включая ПИР)</t>
  </si>
  <si>
    <t>Физкультурно-оздоровительный комплекс открытого типа по адресу: Острогожский муниципальный район, с. Гнилое, ул. Школьная, 48, МКОУ «Гниловская ООШ» (включая ПИР)</t>
  </si>
  <si>
    <t>Физкультурно-оздоровительный комплекс открытого типа по адресу: Павловский муниципальный район, с. Большая Казинка, ул. Почтовая, д. 8, МКОУ «Казинская СОШ» (включая ПИР)</t>
  </si>
  <si>
    <t>Физкультурно-оздоровительный комплекс открытого типа по адресу: Панинский муниципальный район, с. Красный Лиман 1-й, ул. Школьная, д. 50 , МКОУ «Лимановская СОШ» (включая ПИР)</t>
  </si>
  <si>
    <t>Физкультурно-оздоровительный комплекс открытого типа по адресу: Петропавловский муниципальный район, с. Бычок. Ул Школьная, д. 3, МКОУ "Бычковская СОШ" (включая ПИР)</t>
  </si>
  <si>
    <t>Физкультурно-оздоровительный комплекс открытого типа по адресу: Рамонский муниципальный район, с. Большая Верейка, ул. Советская, 15 МКОУ «Большеверейская СОШ» (включая ПИР)</t>
  </si>
  <si>
    <t>Физкультурно-оздоровительный комплекс открытого типа по адресу: Россошанский муниципальный район, с. Подгорное, пер. Луначарского 2а, МКОУ «Подгоренский лицей имени Н.А. Белозерова» (включая ПИР)</t>
  </si>
  <si>
    <t>Физкультурно-оздоровительный комплекс открытого типа по адресу: Эртильский муниципальный район, п. Перво-Эртиль, ул. Центральная, 35, МКОУ «Перво - Эртильская СОШ» (включая ПИР)</t>
  </si>
  <si>
    <t>Физкультурно-оздоровительный комплекс открытого типа по адресу: г. Воронеж, мкр. Подклетное, ул. Арбатская, 38, МБОУ  СОШ № 25 (включая ПИР)</t>
  </si>
  <si>
    <t>Физкультурно-оздоровительный комплекс открытого типа по адресу: г. Воронеж ул. Плехановская, 39, МБОУ  СОШ № 35 (включая ПИР)</t>
  </si>
  <si>
    <t>Физкультурно-оздоровительный комплекс открытого типа по адресу: г. Воронеж, ул. Краснознаменная, 74, МБОУ  СОШ № 40 (включая ПИР)</t>
  </si>
  <si>
    <t>Физкультурно-оздоровительный комплекс открытого типа по адресу: г. Воронеж, ул. Переверткина, 16, МБОУ  СОШ № 68 (включая ПИР)</t>
  </si>
  <si>
    <t>Физкультурно-оздоровительный комплекс открытого типа по адресу: г. Воронеж, ул. Черепанова, 18, МБОУ  СОШ № 91 (включая ПИР)</t>
  </si>
  <si>
    <t>Физкультурно-оздоровительный комплекс открытого типа по адресу: г. Воронеж, ул. Генерала Лизюкова, 81, МБОУ лицей № 1 (включая ПИР)</t>
  </si>
  <si>
    <t xml:space="preserve">Исп.: Бессонова М. В. </t>
  </si>
  <si>
    <t>8 (473) 255-24-03</t>
  </si>
  <si>
    <t>Департамент строительной политики Воронежкой области</t>
  </si>
  <si>
    <t>Строительство сетей водоснабжения жилой застройки для обеспечения инженерной инфраструктурой земельных участков, предназначенных для предоставления семьям, имеющим трех и более детей, в восточной части г. Лиски Воронежской области (в границах улиц Родионова и Новая - 3), включая ПИР</t>
  </si>
  <si>
    <t>Пристройка к МОУ СОШ № 46 по ул. Дм. Горина. 61 (Подгорное), г. Воронеж</t>
  </si>
  <si>
    <t>Пристройка к МБОУ СОШ № 84 г. Воронеж по ул. Тепличная, д. 20б</t>
  </si>
  <si>
    <t>Учебно-тренеровочный комплекс в с. Слобода Бобровского муниципального района</t>
  </si>
  <si>
    <t>№ п/п</t>
  </si>
  <si>
    <t>А</t>
  </si>
  <si>
    <t>Бабий</t>
  </si>
  <si>
    <t>550 пос.</t>
  </si>
  <si>
    <t>20 мест</t>
  </si>
  <si>
    <t>220 мест</t>
  </si>
  <si>
    <t>Клуб в с. Новая Калитва Россошанского района Воронежской области</t>
  </si>
  <si>
    <t>Физкультурно-оздоровительный комплекс открытого типа по адресу: г. Воронеж, примыкает к земельному участку по ул. Воробьевская, 39 (включая ПИР)</t>
  </si>
  <si>
    <t>Строительство и (или) реконструкция объектов инфраструктуры моногородов, находящихся в государственной (муниципальной) собственности</t>
  </si>
  <si>
    <t>Реконструкция нежилого помещения в лит.Б и благоустройство территории ГБУК ВО "Воронежский областной краеведческий музей" по адресу: г. Воронеж, ул. Ст. Разина, 43 (включая ПИР)</t>
  </si>
  <si>
    <t>Строительство детского корпуса для оказания специализированной медицинской помощи  детям по профилям Онкология, Гематология, ЛОР органов БУЗ ВО ВОДКБ № 1 по ул. Ломоносова в г. Воронеже (ПИР)</t>
  </si>
  <si>
    <t>Строительство ФАП в с. Новая Жизнь Аннинского муниципального района Воронежской области (включая ПИР)</t>
  </si>
  <si>
    <t>Строительство  ФАП в с. Рамонье Аннинского муниципального района Воронежской области (включая ПИР)</t>
  </si>
  <si>
    <t>Строительство ФАП в с. Шишовка Бобровского муниципального района Воронежской области (включая ПИР)</t>
  </si>
  <si>
    <t>Строительство ФАП в с. Журавка  Богучарскогоо муниципального района Воронежской области» (включая ПИР)</t>
  </si>
  <si>
    <t>Строительство врачебной амбулатории  в с. Третьяки Борисоглебского муниципального района Воронежской области (включая ПИР)</t>
  </si>
  <si>
    <t>Строительство врачебной амбулатории в с. Великоархангельское Бутурлиновского муниципального района Воронежской области (включая ПИР)</t>
  </si>
  <si>
    <t>Строительство врачебной амбулатории в с. Шукавка Верхнехавского муниципального района Воронежской области (включая ПИР)</t>
  </si>
  <si>
    <t xml:space="preserve">Строительство ФАП в с. Мужичье Воробьевского муниципального района Воронежской области (включая ПИР) </t>
  </si>
  <si>
    <t xml:space="preserve">Строительство ФАП в с. Новогольское Грибановского муниципального района Воронежской области (включая ПИР)  </t>
  </si>
  <si>
    <t>Строительство врачебной амбулатории  в с. Подгорное Калачеевского муниципального района Воронежской области (включая ПИР)</t>
  </si>
  <si>
    <t>Строительство ФАП в с. Крутец Каменского муниципального района Воронежской области (включая ПИР)</t>
  </si>
  <si>
    <t>Строительство ФАП в с. Трёхстенки Каменского муниципального района  Воронежской области (включая ПИР)</t>
  </si>
  <si>
    <t>Строительство ФАП в с. Писаревка Кантемировского муниципального района  Воронежской области  (включая ПИР)</t>
  </si>
  <si>
    <t>Строительство ФАП в с. Данково Каширского муниципального района  Воронежской области (включая ПИР)</t>
  </si>
  <si>
    <t>Строительство ФАП в с. Лискинское  Лискинского муниципального района  Воронежской области (включая ПИР)</t>
  </si>
  <si>
    <t>Строительство ФАП в п. с-за «Кучугуровский»  Нижнедевицкого муниципального района  Воронежской области (включая ПИР)</t>
  </si>
  <si>
    <t>Строительство ФАП в с. Хлебное Новоусманского муниципального района Воронежской области (включая ПИР)</t>
  </si>
  <si>
    <t>Строительство ФАП в с. Бурляевка Новохоперского муниципального района  Воронежской области (включая ПИР)</t>
  </si>
  <si>
    <t>Строительство ФАП в с. Копаная -1я Ольховатского муниципального района Воронежской области (включая ПИР)</t>
  </si>
  <si>
    <t>Строительство ФАП в с. Гнилое Острогожского муниципального района  Воронежской области (включая ПИР)</t>
  </si>
  <si>
    <t>Строительство ФАП в с. Черкасское Павловского муниципального района  Воронежской области (включая ПИР)</t>
  </si>
  <si>
    <t>Строительство врачебной амбулатории  в п. Перелешино Панинского муниципального района Воронежской области (включая ПИР)</t>
  </si>
  <si>
    <t>Строительство ФАП в с. Новобогородицкое  Петропавловского муниципального района Воронежской области  (включая ПИР)</t>
  </si>
  <si>
    <t>Строительство врачебной амбулатории  с жильем для врача в с. Октябрьское Поворинского муниципального района Воронежской области (включая ПИР)</t>
  </si>
  <si>
    <t>Строительство ФАП в х. Большой Скорорыб  Подгоренского муниципального района  Воронежской области (включая ПИР)</t>
  </si>
  <si>
    <t>Строительство ФАП в х. Побединщина Подгоренского муниципального района  Воронежской области (включая ПИР)</t>
  </si>
  <si>
    <t>Строительство ФАП в с. Айдарово Рамонского муниципального района  Воронежской области (включая ПИР)</t>
  </si>
  <si>
    <t>Строительство ФАП в с. Новосолдатка Репьевского муниципального района Воронежской области (включая ПИР)</t>
  </si>
  <si>
    <t>Строительство врачебной амбулатории  с жильем для врача в с. Поповка Россошанского муниципального района Воронежской области (включая ПИР)</t>
  </si>
  <si>
    <t>Строительство врачебной амбулатории  в с. Нижняя Ведуга Семилукского муниципального района Воронежской области (включая ПИР)</t>
  </si>
  <si>
    <t>Строительство врачебной амбулатории в с. Верхняя Тишанка Таловского муниципального района Воронежской области (включая ПИР)</t>
  </si>
  <si>
    <t>Строительство врачебной амбулатории  в с. Есипово Терновского муниципального района Воронежской области (включая ПИР)</t>
  </si>
  <si>
    <t>Строительство ФАП в п. Опытной Станции ВНИИК Хохольского муниципального района  Воронежской области (включая ПИР)</t>
  </si>
  <si>
    <t>Строительство ФАП в с. Дмитриевка Эртильского муниципального района Воронежской области  (включая ПИР)</t>
  </si>
  <si>
    <t>Строительство корпуса реабилитации и жизнеустройства для БУ ВО "Бутурлиновский детский дом-интернат для умственно отсталых детей", включая ПИР</t>
  </si>
  <si>
    <t>Детский сад в г. Поворино Поворинского муниципального района Воронежской области</t>
  </si>
  <si>
    <t>Детский сад на 150 мест по адресу: Воронежская область, г. Борисоглебск, ул. Дубровинская, 127 (включая ПИР)</t>
  </si>
  <si>
    <t>Детский сад в г. Борисоглебске Воронежской области (включая ПИР)</t>
  </si>
  <si>
    <t>Школа в г. Борисоглебске Воронежской области (включая ПИР)</t>
  </si>
  <si>
    <t>Реконструкция средней общеобразовательной школы в с. Александровка-Донская Павловского муниципального района Воронежской области (включая ПИР)</t>
  </si>
  <si>
    <t>Реконсрукция кинотеатра "Родина" в г. Эртиль Эртильского муниципального района (включая ПИР)</t>
  </si>
  <si>
    <t>Строительство спортивного комплекса в с. Митрофановка Кантемировского муниципального района (включая ПИР)</t>
  </si>
  <si>
    <t>Детский сад на 280 мест по адресу: г. Воронеж, ул. Козо-Полянского, 7 (включая ПИР)</t>
  </si>
  <si>
    <t>Внебюджетные источники (ОАО "Газпром газораспределение Воронеж</t>
  </si>
  <si>
    <t>Неотработанный аванс на 01.01.18г.</t>
  </si>
  <si>
    <r>
      <t xml:space="preserve">областной бюджет
</t>
    </r>
    <r>
      <rPr>
        <sz val="6"/>
        <rFont val="Times New Roman"/>
        <family val="1"/>
        <charset val="204"/>
      </rPr>
      <t xml:space="preserve">
</t>
    </r>
  </si>
  <si>
    <t>Реконструкция подсобно-производственного корпуса здания по адресу: г. Воронеж, ул. Театральная, 17 (включая ПИР)</t>
  </si>
  <si>
    <t>Строительство детского корпуса КУЗ ВО "ВОКПД им. Н.С. Похвисневой" (ПИР)</t>
  </si>
  <si>
    <t>100 мест</t>
  </si>
  <si>
    <t>Текущая кредиторская задолженность на 01.01.2019г.</t>
  </si>
  <si>
    <t>Неотработанный аванс на 01.01.2019 г.</t>
  </si>
  <si>
    <t>Выполнено  на 01.01.2019 г.</t>
  </si>
  <si>
    <t>Профинансировано на 01.01.2019 г.</t>
  </si>
  <si>
    <t>50 куб. м /час</t>
  </si>
  <si>
    <t>250 мест</t>
  </si>
  <si>
    <t>Ледовая арена по адресу: Воронежская область, г. Борисоглебск, ул. Чкалова, 55Б (включая ПИР)</t>
  </si>
  <si>
    <t>ОБОРУДОВАНИЕ, ПРОЧИЕ</t>
  </si>
  <si>
    <t>1224 места</t>
  </si>
  <si>
    <t>618,91кв.м.</t>
  </si>
  <si>
    <t>618,91        кв.м.</t>
  </si>
  <si>
    <t>* Списание задолженности по принятым обязательствам не востребованным в течении срока исковой давности</t>
  </si>
  <si>
    <t>177**</t>
  </si>
  <si>
    <t>39*</t>
  </si>
  <si>
    <t>Реставрация и приспособление для современного использования объекта культурного наследия регионального значения "Комплекс Ольденбургских. Свитский корпус" (включая ПИР)</t>
  </si>
  <si>
    <t>31*</t>
  </si>
  <si>
    <t xml:space="preserve">Технологическое присоединение Объекта "Сети ливневой и хоз-бытовой канализации к Левобережным очистным сооружениям для индустриального парка «Масловский» к централизованной системе водоотведения (очистным сооружениям) ООО "Левобережные очистные сооружения" </t>
  </si>
  <si>
    <t>149**</t>
  </si>
  <si>
    <t>областной адресной инвестиционной программы  за  2018  год</t>
  </si>
  <si>
    <t>168**</t>
  </si>
  <si>
    <t>** В конце 2018 года были дополнительно выделены средства из федерального бюджета.  Изменения не внесены в закон об областном бюджете, бюджетные ассигнования были уточнены бюджетной росписью. "Общеобразовательная школа на 1224 места в п. Отрадное Новоусманского района позиция 23" (включая ПИР)": ФБ  + 50 000,0т.р., МБ+ 52,9 т.р.; "Комплексное освоение в целях жилищного строительства микрорайона по ул. Ильюшина, 13 в г. Воронеже. Общеобразовательная школа на 1224 места (поз. 59) (включая ПИР)": ФБ + 50 000,0т.р.,МБ + 2 6294 т.р.;"Детский сад в с. Новая Усмань Новоусманского муниципального района Воронежской области (включая ПИР)": ФБ + 30 000,0т.р., МБ + 31,9 т.р.</t>
  </si>
  <si>
    <t>Гладышева</t>
  </si>
  <si>
    <t>Строительство школы со структурным подразделением детский сад в с. Поляна, Терновский муниципальный район (включая ПИР)***</t>
  </si>
  <si>
    <t>***Кредиторская задолженность по объекту "Строительство школы со структурным подразделением детский сад в с. Поляна, Терновский муниципальный район (включая ПИР)" в 2018 году списана по истечению срока давности.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</si>
</sst>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0.000"/>
    <numFmt numFmtId="168" formatCode="#,##0.00000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u/>
      <sz val="11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sz val="17"/>
      <name val="Arial Cyr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7"/>
      <name val="Times New Roman"/>
      <family val="1"/>
      <charset val="204"/>
    </font>
    <font>
      <sz val="8"/>
      <name val="Arial Cyr"/>
      <charset val="204"/>
    </font>
    <font>
      <sz val="10"/>
      <color theme="8" tint="-0.249977111117893"/>
      <name val="Arial Cyr"/>
      <charset val="204"/>
    </font>
    <font>
      <sz val="10"/>
      <color rgb="FF9900FF"/>
      <name val="Arial Cyr"/>
      <charset val="204"/>
    </font>
    <font>
      <sz val="6"/>
      <name val="Times New Roman"/>
      <family val="1"/>
      <charset val="204"/>
    </font>
    <font>
      <b/>
      <i/>
      <sz val="11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i/>
      <sz val="8.5"/>
      <name val="Times New Roman"/>
      <family val="1"/>
      <charset val="204"/>
    </font>
    <font>
      <sz val="17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.5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42"/>
        <bgColor theme="0"/>
      </patternFill>
    </fill>
    <fill>
      <patternFill patternType="lightGray">
        <fgColor rgb="FFCCFFCC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0" fontId="2" fillId="0" borderId="0"/>
    <xf numFmtId="0" fontId="14" fillId="0" borderId="0"/>
    <xf numFmtId="0" fontId="2" fillId="0" borderId="0"/>
    <xf numFmtId="0" fontId="18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</cellStyleXfs>
  <cellXfs count="210">
    <xf numFmtId="0" fontId="0" fillId="0" borderId="0" xfId="0"/>
    <xf numFmtId="4" fontId="3" fillId="2" borderId="10" xfId="1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8" fillId="2" borderId="10" xfId="1" applyNumberFormat="1" applyFont="1" applyFill="1" applyBorder="1" applyAlignment="1">
      <alignment horizontal="center" vertical="top" wrapText="1"/>
    </xf>
    <xf numFmtId="4" fontId="3" fillId="2" borderId="11" xfId="1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5" fillId="2" borderId="2" xfId="3" applyFont="1" applyFill="1" applyBorder="1" applyAlignment="1">
      <alignment horizontal="left" vertical="top" wrapText="1"/>
    </xf>
    <xf numFmtId="0" fontId="3" fillId="2" borderId="2" xfId="3" applyFont="1" applyFill="1" applyBorder="1" applyAlignment="1">
      <alignment horizontal="center" vertical="top" wrapText="1"/>
    </xf>
    <xf numFmtId="0" fontId="15" fillId="2" borderId="2" xfId="3" applyFont="1" applyFill="1" applyBorder="1" applyAlignment="1">
      <alignment horizontal="center" vertical="top" wrapText="1"/>
    </xf>
    <xf numFmtId="4" fontId="15" fillId="2" borderId="2" xfId="3" applyNumberFormat="1" applyFont="1" applyFill="1" applyBorder="1" applyAlignment="1">
      <alignment horizontal="center" vertical="top" wrapText="1"/>
    </xf>
    <xf numFmtId="166" fontId="3" fillId="3" borderId="2" xfId="1" applyNumberFormat="1" applyFont="1" applyFill="1" applyBorder="1" applyAlignment="1">
      <alignment horizontal="center" vertical="top" wrapText="1"/>
    </xf>
    <xf numFmtId="166" fontId="3" fillId="2" borderId="2" xfId="1" applyNumberFormat="1" applyFont="1" applyFill="1" applyBorder="1" applyAlignment="1">
      <alignment horizontal="center" vertical="top" wrapText="1"/>
    </xf>
    <xf numFmtId="4" fontId="15" fillId="2" borderId="2" xfId="1" applyNumberFormat="1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24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/>
    </xf>
    <xf numFmtId="0" fontId="13" fillId="2" borderId="2" xfId="3" applyFont="1" applyFill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" fontId="8" fillId="2" borderId="2" xfId="1" applyNumberFormat="1" applyFont="1" applyFill="1" applyBorder="1" applyAlignment="1">
      <alignment horizontal="center" vertical="top" wrapText="1"/>
    </xf>
    <xf numFmtId="4" fontId="12" fillId="2" borderId="2" xfId="1" applyNumberFormat="1" applyFont="1" applyFill="1" applyBorder="1" applyAlignment="1">
      <alignment horizontal="center" vertical="top" wrapText="1"/>
    </xf>
    <xf numFmtId="3" fontId="19" fillId="2" borderId="11" xfId="0" applyNumberFormat="1" applyFont="1" applyFill="1" applyBorder="1" applyAlignment="1">
      <alignment horizontal="left" vertical="center" wrapText="1"/>
    </xf>
    <xf numFmtId="3" fontId="16" fillId="2" borderId="11" xfId="0" applyNumberFormat="1" applyFont="1" applyFill="1" applyBorder="1" applyAlignment="1">
      <alignment horizontal="left" vertical="center" wrapText="1"/>
    </xf>
    <xf numFmtId="4" fontId="8" fillId="3" borderId="10" xfId="1" applyNumberFormat="1" applyFont="1" applyFill="1" applyBorder="1" applyAlignment="1">
      <alignment horizontal="center" vertical="top" wrapText="1"/>
    </xf>
    <xf numFmtId="4" fontId="3" fillId="3" borderId="2" xfId="1" applyNumberFormat="1" applyFont="1" applyFill="1" applyBorder="1" applyAlignment="1">
      <alignment horizontal="center" vertical="top" wrapText="1"/>
    </xf>
    <xf numFmtId="4" fontId="3" fillId="3" borderId="10" xfId="1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/>
    </xf>
    <xf numFmtId="2" fontId="3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4" fontId="8" fillId="4" borderId="10" xfId="1" applyNumberFormat="1" applyFont="1" applyFill="1" applyBorder="1" applyAlignment="1">
      <alignment horizontal="center" vertical="top" wrapText="1"/>
    </xf>
    <xf numFmtId="4" fontId="3" fillId="4" borderId="2" xfId="1" applyNumberFormat="1" applyFont="1" applyFill="1" applyBorder="1" applyAlignment="1">
      <alignment horizontal="center" vertical="top" wrapText="1"/>
    </xf>
    <xf numFmtId="0" fontId="0" fillId="2" borderId="0" xfId="0" applyFont="1" applyFill="1"/>
    <xf numFmtId="2" fontId="0" fillId="2" borderId="0" xfId="0" applyNumberFormat="1" applyFont="1" applyFill="1" applyAlignment="1">
      <alignment horizontal="center" vertical="top"/>
    </xf>
    <xf numFmtId="4" fontId="0" fillId="2" borderId="0" xfId="0" applyNumberFormat="1" applyFont="1" applyFill="1" applyAlignment="1">
      <alignment horizontal="center" vertical="top"/>
    </xf>
    <xf numFmtId="166" fontId="0" fillId="2" borderId="0" xfId="0" applyNumberFormat="1" applyFont="1" applyFill="1"/>
    <xf numFmtId="167" fontId="0" fillId="2" borderId="0" xfId="0" applyNumberFormat="1" applyFont="1" applyFill="1"/>
    <xf numFmtId="0" fontId="6" fillId="2" borderId="11" xfId="1" applyFont="1" applyFill="1" applyBorder="1" applyAlignment="1">
      <alignment horizontal="left" vertical="top" wrapText="1"/>
    </xf>
    <xf numFmtId="4" fontId="3" fillId="3" borderId="11" xfId="1" applyNumberFormat="1" applyFont="1" applyFill="1" applyBorder="1" applyAlignment="1">
      <alignment horizontal="center" vertical="top" wrapText="1"/>
    </xf>
    <xf numFmtId="0" fontId="15" fillId="2" borderId="11" xfId="1" applyFont="1" applyFill="1" applyBorder="1" applyAlignment="1">
      <alignment horizontal="left" vertical="top" wrapText="1"/>
    </xf>
    <xf numFmtId="4" fontId="3" fillId="2" borderId="2" xfId="1" applyNumberFormat="1" applyFont="1" applyFill="1" applyBorder="1" applyAlignment="1">
      <alignment horizontal="center" vertical="top" wrapText="1"/>
    </xf>
    <xf numFmtId="0" fontId="7" fillId="3" borderId="11" xfId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left" vertical="top" wrapText="1"/>
    </xf>
    <xf numFmtId="166" fontId="0" fillId="2" borderId="0" xfId="0" applyNumberFormat="1" applyFont="1" applyFill="1" applyAlignment="1">
      <alignment horizontal="center" vertical="top"/>
    </xf>
    <xf numFmtId="0" fontId="37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4" fontId="6" fillId="2" borderId="2" xfId="1" applyNumberFormat="1" applyFont="1" applyFill="1" applyBorder="1" applyAlignment="1">
      <alignment horizontal="center" vertical="top" wrapText="1"/>
    </xf>
    <xf numFmtId="0" fontId="42" fillId="2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/>
    </xf>
    <xf numFmtId="0" fontId="26" fillId="2" borderId="0" xfId="0" applyFont="1" applyFill="1"/>
    <xf numFmtId="2" fontId="26" fillId="2" borderId="0" xfId="0" applyNumberFormat="1" applyFont="1" applyFill="1" applyAlignment="1">
      <alignment horizontal="center" vertical="top"/>
    </xf>
    <xf numFmtId="0" fontId="26" fillId="2" borderId="0" xfId="0" applyFont="1" applyFill="1" applyAlignment="1">
      <alignment horizontal="center" vertical="top"/>
    </xf>
    <xf numFmtId="2" fontId="26" fillId="2" borderId="0" xfId="0" applyNumberFormat="1" applyFont="1" applyFill="1"/>
    <xf numFmtId="4" fontId="0" fillId="2" borderId="0" xfId="0" applyNumberFormat="1" applyFont="1" applyFill="1"/>
    <xf numFmtId="4" fontId="27" fillId="2" borderId="0" xfId="0" applyNumberFormat="1" applyFont="1" applyFill="1"/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 vertical="top"/>
    </xf>
    <xf numFmtId="2" fontId="0" fillId="2" borderId="0" xfId="0" applyNumberFormat="1" applyFont="1" applyFill="1"/>
    <xf numFmtId="0" fontId="3" fillId="2" borderId="5" xfId="1" applyFont="1" applyFill="1" applyBorder="1" applyAlignment="1">
      <alignment horizontal="center" vertical="top" wrapText="1"/>
    </xf>
    <xf numFmtId="166" fontId="3" fillId="2" borderId="2" xfId="1" applyNumberFormat="1" applyFont="1" applyFill="1" applyBorder="1" applyAlignment="1">
      <alignment horizontal="center" vertical="top" wrapText="1"/>
    </xf>
    <xf numFmtId="166" fontId="3" fillId="2" borderId="3" xfId="1" applyNumberFormat="1" applyFont="1" applyFill="1" applyBorder="1" applyAlignment="1">
      <alignment horizontal="center" vertical="top" wrapText="1"/>
    </xf>
    <xf numFmtId="166" fontId="3" fillId="2" borderId="4" xfId="1" applyNumberFormat="1" applyFont="1" applyFill="1" applyBorder="1" applyAlignment="1">
      <alignment horizontal="center" vertical="top" wrapText="1"/>
    </xf>
    <xf numFmtId="166" fontId="3" fillId="2" borderId="5" xfId="1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4" fontId="3" fillId="2" borderId="2" xfId="1" applyNumberFormat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166" fontId="3" fillId="2" borderId="6" xfId="1" applyNumberFormat="1" applyFont="1" applyFill="1" applyBorder="1" applyAlignment="1">
      <alignment horizontal="center" vertical="top" wrapText="1"/>
    </xf>
    <xf numFmtId="166" fontId="3" fillId="2" borderId="0" xfId="1" applyNumberFormat="1" applyFont="1" applyFill="1" applyBorder="1" applyAlignment="1">
      <alignment horizontal="center" vertical="top" wrapText="1"/>
    </xf>
    <xf numFmtId="166" fontId="3" fillId="2" borderId="7" xfId="1" applyNumberFormat="1" applyFont="1" applyFill="1" applyBorder="1" applyAlignment="1">
      <alignment horizontal="center" vertical="top" wrapText="1"/>
    </xf>
    <xf numFmtId="166" fontId="3" fillId="2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166" fontId="3" fillId="2" borderId="10" xfId="1" applyNumberFormat="1" applyFont="1" applyFill="1" applyBorder="1" applyAlignment="1">
      <alignment horizontal="center" vertical="top" wrapText="1"/>
    </xf>
    <xf numFmtId="166" fontId="3" fillId="2" borderId="11" xfId="1" applyNumberFormat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4" fontId="3" fillId="2" borderId="3" xfId="1" applyNumberFormat="1" applyFont="1" applyFill="1" applyBorder="1" applyAlignment="1">
      <alignment horizontal="center" vertical="top" wrapText="1"/>
    </xf>
    <xf numFmtId="4" fontId="3" fillId="2" borderId="5" xfId="1" applyNumberFormat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166" fontId="6" fillId="2" borderId="2" xfId="1" applyNumberFormat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4" fontId="3" fillId="2" borderId="8" xfId="1" applyNumberFormat="1" applyFont="1" applyFill="1" applyBorder="1" applyAlignment="1">
      <alignment horizontal="center" vertical="top" wrapText="1"/>
    </xf>
    <xf numFmtId="4" fontId="3" fillId="2" borderId="9" xfId="1" applyNumberFormat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top" wrapText="1"/>
    </xf>
    <xf numFmtId="2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horizontal="center" vertical="top"/>
    </xf>
    <xf numFmtId="1" fontId="7" fillId="2" borderId="11" xfId="1" applyNumberFormat="1" applyFont="1" applyFill="1" applyBorder="1" applyAlignment="1">
      <alignment horizontal="center" vertical="top" wrapText="1"/>
    </xf>
    <xf numFmtId="1" fontId="7" fillId="2" borderId="2" xfId="1" applyNumberFormat="1" applyFont="1" applyFill="1" applyBorder="1" applyAlignment="1">
      <alignment horizontal="center" vertical="top" wrapText="1"/>
    </xf>
    <xf numFmtId="1" fontId="7" fillId="2" borderId="2" xfId="1" applyNumberFormat="1" applyFont="1" applyFill="1" applyBorder="1" applyAlignment="1">
      <alignment horizontal="center" vertical="top" wrapText="1"/>
    </xf>
    <xf numFmtId="3" fontId="7" fillId="2" borderId="2" xfId="1" applyNumberFormat="1" applyFont="1" applyFill="1" applyBorder="1" applyAlignment="1">
      <alignment horizontal="center" vertical="top" wrapText="1"/>
    </xf>
    <xf numFmtId="3" fontId="7" fillId="2" borderId="10" xfId="1" applyNumberFormat="1" applyFont="1" applyFill="1" applyBorder="1" applyAlignment="1">
      <alignment horizontal="center" vertical="top" wrapText="1"/>
    </xf>
    <xf numFmtId="1" fontId="7" fillId="2" borderId="10" xfId="1" applyNumberFormat="1" applyFont="1" applyFill="1" applyBorder="1" applyAlignment="1">
      <alignment horizontal="center" vertical="top" wrapText="1"/>
    </xf>
    <xf numFmtId="0" fontId="24" fillId="2" borderId="0" xfId="0" applyFont="1" applyFill="1"/>
    <xf numFmtId="2" fontId="24" fillId="2" borderId="0" xfId="0" applyNumberFormat="1" applyFont="1" applyFill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2" fontId="24" fillId="2" borderId="0" xfId="0" applyNumberFormat="1" applyFont="1" applyFill="1"/>
    <xf numFmtId="166" fontId="8" fillId="2" borderId="13" xfId="1" applyNumberFormat="1" applyFont="1" applyFill="1" applyBorder="1" applyAlignment="1">
      <alignment vertical="top" wrapText="1"/>
    </xf>
    <xf numFmtId="0" fontId="30" fillId="2" borderId="0" xfId="0" applyFont="1" applyFill="1"/>
    <xf numFmtId="2" fontId="30" fillId="2" borderId="0" xfId="0" applyNumberFormat="1" applyFont="1" applyFill="1" applyAlignment="1">
      <alignment horizontal="center" vertical="top"/>
    </xf>
    <xf numFmtId="4" fontId="30" fillId="2" borderId="0" xfId="0" applyNumberFormat="1" applyFont="1" applyFill="1" applyAlignment="1">
      <alignment horizontal="center" vertical="top"/>
    </xf>
    <xf numFmtId="166" fontId="9" fillId="2" borderId="11" xfId="1" applyNumberFormat="1" applyFont="1" applyFill="1" applyBorder="1" applyAlignment="1">
      <alignment vertical="top" wrapText="1"/>
    </xf>
    <xf numFmtId="166" fontId="8" fillId="2" borderId="2" xfId="1" applyNumberFormat="1" applyFont="1" applyFill="1" applyBorder="1" applyAlignment="1">
      <alignment horizontal="center" vertical="top" wrapText="1"/>
    </xf>
    <xf numFmtId="0" fontId="0" fillId="2" borderId="0" xfId="0" applyFill="1"/>
    <xf numFmtId="0" fontId="10" fillId="2" borderId="11" xfId="1" applyFont="1" applyFill="1" applyBorder="1" applyAlignment="1">
      <alignment vertical="top" wrapText="1"/>
    </xf>
    <xf numFmtId="0" fontId="9" fillId="2" borderId="11" xfId="1" applyFont="1" applyFill="1" applyBorder="1" applyAlignment="1">
      <alignment vertical="top" wrapText="1"/>
    </xf>
    <xf numFmtId="0" fontId="11" fillId="2" borderId="11" xfId="1" applyFont="1" applyFill="1" applyBorder="1" applyAlignment="1">
      <alignment vertical="top" wrapText="1"/>
    </xf>
    <xf numFmtId="0" fontId="15" fillId="3" borderId="11" xfId="2" applyFont="1" applyFill="1" applyBorder="1" applyAlignment="1">
      <alignment vertical="top" wrapText="1"/>
    </xf>
    <xf numFmtId="0" fontId="15" fillId="2" borderId="11" xfId="3" applyFont="1" applyFill="1" applyBorder="1" applyAlignment="1">
      <alignment horizontal="left" vertical="top" wrapText="1"/>
    </xf>
    <xf numFmtId="4" fontId="35" fillId="2" borderId="10" xfId="1" applyNumberFormat="1" applyFont="1" applyFill="1" applyBorder="1" applyAlignment="1">
      <alignment horizontal="center" vertical="top" wrapText="1"/>
    </xf>
    <xf numFmtId="0" fontId="15" fillId="2" borderId="11" xfId="2" applyFont="1" applyFill="1" applyBorder="1" applyAlignment="1">
      <alignment vertical="top" wrapText="1"/>
    </xf>
    <xf numFmtId="4" fontId="7" fillId="2" borderId="2" xfId="1" applyNumberFormat="1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horizontal="center" vertical="top" wrapText="1"/>
    </xf>
    <xf numFmtId="0" fontId="15" fillId="3" borderId="11" xfId="3" applyFont="1" applyFill="1" applyBorder="1" applyAlignment="1">
      <alignment horizontal="left" vertical="top" wrapText="1"/>
    </xf>
    <xf numFmtId="4" fontId="8" fillId="3" borderId="2" xfId="3" applyNumberFormat="1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left" vertical="top" wrapText="1"/>
    </xf>
    <xf numFmtId="0" fontId="38" fillId="2" borderId="2" xfId="0" applyFont="1" applyFill="1" applyBorder="1" applyAlignment="1">
      <alignment horizontal="center" vertical="top"/>
    </xf>
    <xf numFmtId="4" fontId="12" fillId="2" borderId="10" xfId="1" applyNumberFormat="1" applyFont="1" applyFill="1" applyBorder="1" applyAlignment="1">
      <alignment horizontal="center" vertical="top" wrapText="1"/>
    </xf>
    <xf numFmtId="4" fontId="12" fillId="2" borderId="11" xfId="1" applyNumberFormat="1" applyFont="1" applyFill="1" applyBorder="1" applyAlignment="1">
      <alignment horizontal="center" vertical="top" wrapText="1"/>
    </xf>
    <xf numFmtId="0" fontId="36" fillId="2" borderId="0" xfId="0" applyFont="1" applyFill="1"/>
    <xf numFmtId="0" fontId="16" fillId="2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4" fontId="8" fillId="3" borderId="2" xfId="1" applyNumberFormat="1" applyFont="1" applyFill="1" applyBorder="1" applyAlignment="1">
      <alignment horizontal="center" vertical="top" wrapText="1"/>
    </xf>
    <xf numFmtId="4" fontId="8" fillId="3" borderId="11" xfId="1" applyNumberFormat="1" applyFont="1" applyFill="1" applyBorder="1" applyAlignment="1">
      <alignment horizontal="center" vertical="top" wrapText="1"/>
    </xf>
    <xf numFmtId="0" fontId="17" fillId="2" borderId="0" xfId="0" applyFont="1" applyFill="1"/>
    <xf numFmtId="4" fontId="8" fillId="2" borderId="11" xfId="1" applyNumberFormat="1" applyFont="1" applyFill="1" applyBorder="1" applyAlignment="1">
      <alignment horizontal="center" vertical="top" wrapText="1"/>
    </xf>
    <xf numFmtId="0" fontId="15" fillId="3" borderId="11" xfId="1" applyFont="1" applyFill="1" applyBorder="1" applyAlignment="1">
      <alignment horizontal="left" vertical="top" wrapText="1"/>
    </xf>
    <xf numFmtId="0" fontId="11" fillId="2" borderId="11" xfId="1" applyFont="1" applyFill="1" applyBorder="1" applyAlignment="1">
      <alignment horizontal="left" vertical="top" wrapText="1"/>
    </xf>
    <xf numFmtId="4" fontId="12" fillId="3" borderId="10" xfId="1" applyNumberFormat="1" applyFont="1" applyFill="1" applyBorder="1" applyAlignment="1">
      <alignment horizontal="center" vertical="top" wrapText="1"/>
    </xf>
    <xf numFmtId="4" fontId="12" fillId="3" borderId="2" xfId="1" applyNumberFormat="1" applyFont="1" applyFill="1" applyBorder="1" applyAlignment="1">
      <alignment horizontal="center" vertical="top" wrapText="1"/>
    </xf>
    <xf numFmtId="4" fontId="12" fillId="3" borderId="11" xfId="1" applyNumberFormat="1" applyFont="1" applyFill="1" applyBorder="1" applyAlignment="1">
      <alignment horizontal="center" vertical="top" wrapText="1"/>
    </xf>
    <xf numFmtId="0" fontId="6" fillId="3" borderId="11" xfId="4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center" vertical="top" wrapText="1"/>
    </xf>
    <xf numFmtId="4" fontId="5" fillId="3" borderId="2" xfId="1" applyNumberFormat="1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left" vertical="top" wrapText="1"/>
    </xf>
    <xf numFmtId="168" fontId="3" fillId="2" borderId="2" xfId="1" applyNumberFormat="1" applyFont="1" applyFill="1" applyBorder="1" applyAlignment="1">
      <alignment horizontal="center" vertical="top" wrapText="1"/>
    </xf>
    <xf numFmtId="0" fontId="6" fillId="3" borderId="11" xfId="5" applyFont="1" applyFill="1" applyBorder="1" applyAlignment="1">
      <alignment horizontal="left" vertical="top" wrapText="1"/>
    </xf>
    <xf numFmtId="0" fontId="15" fillId="3" borderId="15" xfId="3" applyFont="1" applyFill="1" applyBorder="1" applyAlignment="1">
      <alignment horizontal="left" vertical="top" wrapText="1"/>
    </xf>
    <xf numFmtId="0" fontId="34" fillId="2" borderId="0" xfId="0" applyFont="1" applyFill="1"/>
    <xf numFmtId="2" fontId="34" fillId="2" borderId="0" xfId="0" applyNumberFormat="1" applyFont="1" applyFill="1" applyAlignment="1">
      <alignment horizontal="center" vertical="top"/>
    </xf>
    <xf numFmtId="3" fontId="6" fillId="3" borderId="11" xfId="0" applyNumberFormat="1" applyFont="1" applyFill="1" applyBorder="1" applyAlignment="1">
      <alignment horizontal="left" vertical="center" wrapText="1"/>
    </xf>
    <xf numFmtId="4" fontId="15" fillId="3" borderId="2" xfId="1" applyNumberFormat="1" applyFont="1" applyFill="1" applyBorder="1" applyAlignment="1">
      <alignment horizontal="center" vertical="top" wrapText="1"/>
    </xf>
    <xf numFmtId="3" fontId="6" fillId="2" borderId="11" xfId="0" applyNumberFormat="1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28" fillId="2" borderId="0" xfId="0" applyFont="1" applyFill="1"/>
    <xf numFmtId="2" fontId="28" fillId="2" borderId="0" xfId="0" applyNumberFormat="1" applyFont="1" applyFill="1" applyAlignment="1">
      <alignment horizontal="center" vertical="top"/>
    </xf>
    <xf numFmtId="0" fontId="13" fillId="2" borderId="2" xfId="3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left" vertical="top" wrapText="1"/>
    </xf>
    <xf numFmtId="4" fontId="40" fillId="2" borderId="2" xfId="1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/>
    </xf>
    <xf numFmtId="4" fontId="0" fillId="2" borderId="0" xfId="0" applyNumberFormat="1" applyFont="1" applyFill="1" applyAlignment="1">
      <alignment horizontal="center" vertical="center"/>
    </xf>
    <xf numFmtId="0" fontId="15" fillId="2" borderId="2" xfId="1" applyFont="1" applyFill="1" applyBorder="1" applyAlignment="1">
      <alignment horizontal="left" vertical="top" wrapText="1"/>
    </xf>
    <xf numFmtId="4" fontId="6" fillId="3" borderId="11" xfId="1" applyNumberFormat="1" applyFont="1" applyFill="1" applyBorder="1" applyAlignment="1">
      <alignment horizontal="left" vertical="top" wrapText="1"/>
    </xf>
    <xf numFmtId="0" fontId="42" fillId="2" borderId="2" xfId="3" applyFont="1" applyFill="1" applyBorder="1" applyAlignment="1">
      <alignment horizontal="left" vertical="top"/>
    </xf>
    <xf numFmtId="166" fontId="3" fillId="2" borderId="11" xfId="1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vertical="top"/>
    </xf>
    <xf numFmtId="0" fontId="6" fillId="3" borderId="11" xfId="6" applyFont="1" applyFill="1" applyBorder="1" applyAlignment="1" applyProtection="1">
      <alignment horizontal="left" vertical="top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left" vertical="top"/>
    </xf>
    <xf numFmtId="2" fontId="0" fillId="2" borderId="0" xfId="0" applyNumberFormat="1" applyFill="1" applyAlignment="1">
      <alignment horizontal="center" vertical="top"/>
    </xf>
    <xf numFmtId="4" fontId="0" fillId="2" borderId="0" xfId="0" applyNumberFormat="1" applyFill="1" applyAlignment="1">
      <alignment horizontal="center" vertical="top"/>
    </xf>
    <xf numFmtId="4" fontId="31" fillId="2" borderId="0" xfId="0" applyNumberFormat="1" applyFont="1" applyFill="1" applyAlignment="1">
      <alignment horizontal="center" vertical="top"/>
    </xf>
    <xf numFmtId="166" fontId="31" fillId="2" borderId="0" xfId="0" applyNumberFormat="1" applyFont="1" applyFill="1" applyAlignment="1">
      <alignment horizontal="center" vertical="top"/>
    </xf>
    <xf numFmtId="4" fontId="32" fillId="2" borderId="0" xfId="0" applyNumberFormat="1" applyFont="1" applyFill="1" applyAlignment="1">
      <alignment horizontal="center" vertical="top"/>
    </xf>
    <xf numFmtId="0" fontId="21" fillId="2" borderId="11" xfId="1" applyFont="1" applyFill="1" applyBorder="1" applyAlignment="1">
      <alignment vertical="top" wrapText="1"/>
    </xf>
    <xf numFmtId="4" fontId="41" fillId="3" borderId="2" xfId="1" applyNumberFormat="1" applyFont="1" applyFill="1" applyBorder="1" applyAlignment="1">
      <alignment horizontal="center" vertical="top" wrapText="1"/>
    </xf>
    <xf numFmtId="0" fontId="6" fillId="4" borderId="11" xfId="6" applyFont="1" applyFill="1" applyBorder="1" applyAlignment="1" applyProtection="1">
      <alignment horizontal="left" vertical="top" wrapText="1"/>
    </xf>
    <xf numFmtId="0" fontId="22" fillId="2" borderId="11" xfId="1" applyFont="1" applyFill="1" applyBorder="1" applyAlignment="1">
      <alignment vertical="top" wrapText="1"/>
    </xf>
    <xf numFmtId="4" fontId="0" fillId="2" borderId="0" xfId="0" applyNumberFormat="1" applyFill="1"/>
    <xf numFmtId="4" fontId="0" fillId="2" borderId="0" xfId="0" applyNumberFormat="1" applyFill="1" applyAlignment="1">
      <alignment horizontal="center" vertical="center"/>
    </xf>
    <xf numFmtId="0" fontId="6" fillId="3" borderId="1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3" borderId="11" xfId="0" applyNumberFormat="1" applyFont="1" applyFill="1" applyBorder="1" applyAlignment="1">
      <alignment horizontal="left" vertical="top" wrapText="1"/>
    </xf>
    <xf numFmtId="2" fontId="6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2" fontId="6" fillId="2" borderId="0" xfId="0" applyNumberFormat="1" applyFont="1" applyFill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9" fillId="2" borderId="0" xfId="0" applyFont="1" applyFill="1"/>
    <xf numFmtId="4" fontId="29" fillId="2" borderId="0" xfId="0" applyNumberFormat="1" applyFont="1" applyFill="1"/>
    <xf numFmtId="2" fontId="25" fillId="2" borderId="0" xfId="0" applyNumberFormat="1" applyFont="1" applyFill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2" fontId="25" fillId="2" borderId="0" xfId="0" applyNumberFormat="1" applyFont="1" applyFill="1"/>
    <xf numFmtId="2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2" fontId="3" fillId="2" borderId="0" xfId="0" applyNumberFormat="1" applyFont="1" applyFill="1"/>
    <xf numFmtId="0" fontId="3" fillId="2" borderId="0" xfId="0" applyFont="1" applyFill="1"/>
  </cellXfs>
  <cellStyles count="13">
    <cellStyle name="Excel Built-in Normal" xfId="7"/>
    <cellStyle name="Гиперссылка" xfId="6" builtinId="8"/>
    <cellStyle name="Денежный 2" xfId="8"/>
    <cellStyle name="Обычный" xfId="0" builtinId="0"/>
    <cellStyle name="Обычный 2" xfId="2"/>
    <cellStyle name="Обычный 2 2" xfId="3"/>
    <cellStyle name="Обычный 3" xfId="9"/>
    <cellStyle name="Обычный 4" xfId="1"/>
    <cellStyle name="Обычный 4 2" xfId="5"/>
    <cellStyle name="Обычный 5" xfId="10"/>
    <cellStyle name="Обычный 6" xfId="11"/>
    <cellStyle name="Обычный 8" xfId="4"/>
    <cellStyle name="Финансовый 2" xfId="12"/>
  </cellStyles>
  <dxfs count="497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DA00DA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CC"/>
      <color rgb="FF7AE7F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erunova/AppData/Local/Microsoft/Windows/Temporary%20Internet%20Files/Content.Outlook/QK4AIV7N/&#1054;&#1090;&#1095;&#1077;&#1090;%20&#1044;&#1069;&#1056;%20&#1103;&#1085;&#1074;-&#1072;&#1074;&#1075;&#1091;&#108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ОтчетДЭР"/>
      <sheetName val="Проверка СПРАВОК"/>
      <sheetName val="СПРАВКИ МС"/>
      <sheetName val="СПРАВКИ ОБ"/>
      <sheetName val="Список!"/>
      <sheetName val="РЕЕСТ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BM1381"/>
  <sheetViews>
    <sheetView tabSelected="1" zoomScale="86" zoomScaleNormal="86" workbookViewId="0">
      <pane xSplit="10" ySplit="10" topLeftCell="K11" activePane="bottomRight" state="frozen"/>
      <selection pane="topRight" activeCell="K1" sqref="K1"/>
      <selection pane="bottomLeft" activeCell="A12" sqref="A12"/>
      <selection pane="bottomRight" activeCell="O14" sqref="O14"/>
    </sheetView>
  </sheetViews>
  <sheetFormatPr defaultRowHeight="12.75" outlineLevelRow="1" outlineLevelCol="1" x14ac:dyDescent="0.2"/>
  <cols>
    <col min="1" max="1" width="4.5703125" style="17" customWidth="1" outlineLevel="1"/>
    <col min="2" max="2" width="26.42578125" style="32" customWidth="1"/>
    <col min="3" max="3" width="14.28515625" style="32" customWidth="1"/>
    <col min="4" max="4" width="12" style="32" customWidth="1"/>
    <col min="5" max="5" width="13.140625" style="32" customWidth="1"/>
    <col min="6" max="6" width="13.28515625" style="32" customWidth="1"/>
    <col min="7" max="7" width="9.42578125" style="32" customWidth="1"/>
    <col min="8" max="8" width="11.7109375" style="32" hidden="1" customWidth="1" outlineLevel="1"/>
    <col min="9" max="9" width="10.85546875" style="32" hidden="1" customWidth="1" outlineLevel="1"/>
    <col min="10" max="10" width="9" style="32" hidden="1" customWidth="1" outlineLevel="1"/>
    <col min="11" max="11" width="8.7109375" style="32" customWidth="1" collapsed="1"/>
    <col min="12" max="12" width="12.140625" style="32" hidden="1" customWidth="1" outlineLevel="1"/>
    <col min="13" max="13" width="9.5703125" style="32" hidden="1" customWidth="1" outlineLevel="1"/>
    <col min="14" max="14" width="8.5703125" style="32" hidden="1" customWidth="1" outlineLevel="1"/>
    <col min="15" max="15" width="13.7109375" style="32" customWidth="1" collapsed="1"/>
    <col min="16" max="16" width="14.7109375" style="32" customWidth="1"/>
    <col min="17" max="17" width="15" style="32" customWidth="1"/>
    <col min="18" max="18" width="11.7109375" style="32" customWidth="1"/>
    <col min="19" max="19" width="13.140625" style="32" customWidth="1"/>
    <col min="20" max="20" width="14.7109375" style="32" customWidth="1"/>
    <col min="21" max="21" width="13.28515625" style="32" customWidth="1"/>
    <col min="22" max="22" width="11.7109375" style="32" customWidth="1"/>
    <col min="23" max="23" width="13.42578125" style="32" customWidth="1"/>
    <col min="24" max="24" width="13.7109375" style="32" customWidth="1"/>
    <col min="25" max="25" width="15" style="32" customWidth="1"/>
    <col min="26" max="26" width="12.7109375" style="32" customWidth="1"/>
    <col min="27" max="27" width="12.85546875" style="32" customWidth="1"/>
    <col min="28" max="28" width="12.28515625" style="32" customWidth="1"/>
    <col min="29" max="29" width="11.42578125" style="32" customWidth="1"/>
    <col min="30" max="30" width="11.140625" style="32" customWidth="1"/>
    <col min="31" max="31" width="11" style="32" customWidth="1"/>
    <col min="32" max="32" width="6.7109375" style="32" customWidth="1"/>
    <col min="33" max="33" width="10.7109375" style="32" customWidth="1"/>
    <col min="34" max="34" width="9.28515625" style="32" customWidth="1"/>
    <col min="35" max="35" width="9.85546875" style="32" customWidth="1"/>
    <col min="36" max="36" width="8.140625" style="32" customWidth="1"/>
    <col min="37" max="37" width="0.42578125" style="32" customWidth="1"/>
    <col min="38" max="38" width="11.140625" style="33" customWidth="1" outlineLevel="1"/>
    <col min="39" max="40" width="11.140625" style="62" customWidth="1" outlineLevel="1"/>
    <col min="41" max="41" width="8.85546875" style="63" customWidth="1" outlineLevel="1"/>
    <col min="42" max="42" width="9" style="32" bestFit="1" customWidth="1"/>
    <col min="43" max="43" width="12.42578125" style="32" customWidth="1"/>
    <col min="44" max="46" width="9.28515625" style="32" bestFit="1" customWidth="1"/>
    <col min="47" max="48" width="9.85546875" style="32" bestFit="1" customWidth="1"/>
    <col min="49" max="50" width="9.28515625" style="32" bestFit="1" customWidth="1"/>
    <col min="51" max="51" width="9.140625" style="32"/>
    <col min="52" max="59" width="9.28515625" style="32" bestFit="1" customWidth="1"/>
    <col min="60" max="61" width="9.140625" style="32"/>
    <col min="62" max="63" width="9.28515625" style="32" bestFit="1" customWidth="1"/>
    <col min="64" max="64" width="11" style="32" bestFit="1" customWidth="1"/>
    <col min="65" max="65" width="12.5703125" style="32" bestFit="1" customWidth="1"/>
    <col min="66" max="16384" width="9.140625" style="32"/>
  </cols>
  <sheetData>
    <row r="1" spans="1:43" s="55" customFormat="1" ht="16.5" x14ac:dyDescent="0.25">
      <c r="A1" s="44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L1" s="56"/>
      <c r="AM1" s="57"/>
      <c r="AN1" s="57"/>
      <c r="AO1" s="58"/>
    </row>
    <row r="2" spans="1:43" s="55" customFormat="1" ht="16.5" x14ac:dyDescent="0.25">
      <c r="A2" s="44"/>
      <c r="B2" s="54" t="s">
        <v>351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L2" s="56"/>
      <c r="AM2" s="57"/>
      <c r="AN2" s="57"/>
      <c r="AO2" s="58"/>
    </row>
    <row r="3" spans="1:43" s="55" customFormat="1" ht="16.5" x14ac:dyDescent="0.25">
      <c r="A3" s="44"/>
      <c r="B3" s="54" t="s">
        <v>268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L3" s="56"/>
      <c r="AM3" s="57"/>
      <c r="AN3" s="57"/>
      <c r="AO3" s="58"/>
    </row>
    <row r="4" spans="1:43" ht="14.45" customHeight="1" x14ac:dyDescent="0.25">
      <c r="F4" s="35"/>
      <c r="G4" s="59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J4" s="61"/>
    </row>
    <row r="5" spans="1:43" ht="39" customHeight="1" x14ac:dyDescent="0.2">
      <c r="A5" s="53" t="s">
        <v>273</v>
      </c>
      <c r="B5" s="64" t="s">
        <v>1</v>
      </c>
      <c r="C5" s="65" t="s">
        <v>2</v>
      </c>
      <c r="D5" s="65" t="s">
        <v>3</v>
      </c>
      <c r="E5" s="65" t="s">
        <v>4</v>
      </c>
      <c r="F5" s="65" t="s">
        <v>5</v>
      </c>
      <c r="G5" s="65" t="s">
        <v>6</v>
      </c>
      <c r="H5" s="65" t="s">
        <v>7</v>
      </c>
      <c r="I5" s="65"/>
      <c r="J5" s="65"/>
      <c r="K5" s="65" t="s">
        <v>328</v>
      </c>
      <c r="L5" s="66" t="s">
        <v>8</v>
      </c>
      <c r="M5" s="67"/>
      <c r="N5" s="68"/>
      <c r="O5" s="65" t="s">
        <v>9</v>
      </c>
      <c r="P5" s="65"/>
      <c r="Q5" s="65"/>
      <c r="R5" s="65"/>
      <c r="S5" s="69" t="s">
        <v>336</v>
      </c>
      <c r="T5" s="69"/>
      <c r="U5" s="69"/>
      <c r="V5" s="69"/>
      <c r="W5" s="69" t="s">
        <v>335</v>
      </c>
      <c r="X5" s="69"/>
      <c r="Y5" s="69"/>
      <c r="Z5" s="69"/>
      <c r="AA5" s="70" t="s">
        <v>333</v>
      </c>
      <c r="AB5" s="70"/>
      <c r="AC5" s="70"/>
      <c r="AD5" s="70"/>
      <c r="AE5" s="69" t="s">
        <v>334</v>
      </c>
      <c r="AF5" s="69"/>
      <c r="AG5" s="69"/>
      <c r="AH5" s="69"/>
      <c r="AI5" s="71" t="s">
        <v>10</v>
      </c>
      <c r="AJ5" s="72"/>
    </row>
    <row r="6" spans="1:43" ht="19.899999999999999" customHeight="1" x14ac:dyDescent="0.2">
      <c r="A6" s="53"/>
      <c r="B6" s="73"/>
      <c r="C6" s="65"/>
      <c r="D6" s="65"/>
      <c r="E6" s="65"/>
      <c r="F6" s="65"/>
      <c r="G6" s="65"/>
      <c r="H6" s="65"/>
      <c r="I6" s="65"/>
      <c r="J6" s="65"/>
      <c r="K6" s="65"/>
      <c r="L6" s="74"/>
      <c r="M6" s="75"/>
      <c r="N6" s="76"/>
      <c r="O6" s="65" t="s">
        <v>11</v>
      </c>
      <c r="P6" s="65" t="s">
        <v>12</v>
      </c>
      <c r="Q6" s="77"/>
      <c r="R6" s="65"/>
      <c r="S6" s="69" t="s">
        <v>11</v>
      </c>
      <c r="T6" s="69" t="s">
        <v>12</v>
      </c>
      <c r="U6" s="78"/>
      <c r="V6" s="69"/>
      <c r="W6" s="69" t="s">
        <v>11</v>
      </c>
      <c r="X6" s="69" t="s">
        <v>12</v>
      </c>
      <c r="Y6" s="78"/>
      <c r="Z6" s="69"/>
      <c r="AA6" s="70" t="s">
        <v>11</v>
      </c>
      <c r="AB6" s="70" t="s">
        <v>12</v>
      </c>
      <c r="AC6" s="79"/>
      <c r="AD6" s="70"/>
      <c r="AE6" s="69" t="s">
        <v>11</v>
      </c>
      <c r="AF6" s="69" t="s">
        <v>12</v>
      </c>
      <c r="AG6" s="78"/>
      <c r="AH6" s="69"/>
      <c r="AI6" s="80"/>
      <c r="AJ6" s="81"/>
    </row>
    <row r="7" spans="1:43" ht="14.45" customHeight="1" x14ac:dyDescent="0.2">
      <c r="A7" s="53"/>
      <c r="B7" s="73"/>
      <c r="C7" s="65"/>
      <c r="D7" s="65"/>
      <c r="E7" s="65"/>
      <c r="F7" s="65"/>
      <c r="G7" s="65"/>
      <c r="H7" s="82" t="s">
        <v>13</v>
      </c>
      <c r="I7" s="83" t="s">
        <v>14</v>
      </c>
      <c r="J7" s="82" t="s">
        <v>15</v>
      </c>
      <c r="K7" s="65"/>
      <c r="L7" s="82" t="s">
        <v>16</v>
      </c>
      <c r="M7" s="83" t="s">
        <v>14</v>
      </c>
      <c r="N7" s="82" t="s">
        <v>15</v>
      </c>
      <c r="O7" s="65"/>
      <c r="P7" s="84" t="s">
        <v>17</v>
      </c>
      <c r="Q7" s="65" t="s">
        <v>329</v>
      </c>
      <c r="R7" s="85" t="s">
        <v>18</v>
      </c>
      <c r="S7" s="69"/>
      <c r="T7" s="86" t="s">
        <v>19</v>
      </c>
      <c r="U7" s="65" t="s">
        <v>14</v>
      </c>
      <c r="V7" s="87" t="s">
        <v>18</v>
      </c>
      <c r="W7" s="69"/>
      <c r="X7" s="88" t="s">
        <v>19</v>
      </c>
      <c r="Y7" s="65" t="s">
        <v>14</v>
      </c>
      <c r="Z7" s="87" t="s">
        <v>18</v>
      </c>
      <c r="AA7" s="70"/>
      <c r="AB7" s="89" t="s">
        <v>19</v>
      </c>
      <c r="AC7" s="65" t="s">
        <v>14</v>
      </c>
      <c r="AD7" s="90" t="s">
        <v>18</v>
      </c>
      <c r="AE7" s="69"/>
      <c r="AF7" s="91" t="s">
        <v>19</v>
      </c>
      <c r="AG7" s="92" t="s">
        <v>14</v>
      </c>
      <c r="AH7" s="93" t="s">
        <v>18</v>
      </c>
      <c r="AI7" s="94" t="s">
        <v>20</v>
      </c>
      <c r="AJ7" s="95" t="s">
        <v>21</v>
      </c>
    </row>
    <row r="8" spans="1:43" ht="61.5" customHeight="1" x14ac:dyDescent="0.2">
      <c r="A8" s="53"/>
      <c r="B8" s="96"/>
      <c r="C8" s="65"/>
      <c r="D8" s="65"/>
      <c r="E8" s="65"/>
      <c r="F8" s="65"/>
      <c r="G8" s="65"/>
      <c r="H8" s="82"/>
      <c r="I8" s="97"/>
      <c r="J8" s="82"/>
      <c r="K8" s="65"/>
      <c r="L8" s="82"/>
      <c r="M8" s="97"/>
      <c r="N8" s="82"/>
      <c r="O8" s="65"/>
      <c r="P8" s="84"/>
      <c r="Q8" s="65"/>
      <c r="R8" s="85"/>
      <c r="S8" s="69"/>
      <c r="T8" s="98"/>
      <c r="U8" s="65"/>
      <c r="V8" s="87"/>
      <c r="W8" s="69"/>
      <c r="X8" s="88"/>
      <c r="Y8" s="65"/>
      <c r="Z8" s="87"/>
      <c r="AA8" s="70"/>
      <c r="AB8" s="99"/>
      <c r="AC8" s="65"/>
      <c r="AD8" s="100"/>
      <c r="AE8" s="69"/>
      <c r="AF8" s="101"/>
      <c r="AG8" s="92"/>
      <c r="AH8" s="102"/>
      <c r="AI8" s="103"/>
      <c r="AJ8" s="95"/>
      <c r="AL8" s="104"/>
      <c r="AM8" s="105" t="s">
        <v>22</v>
      </c>
      <c r="AN8" s="105"/>
      <c r="AO8" s="104"/>
    </row>
    <row r="9" spans="1:43" s="112" customFormat="1" ht="10.15" customHeight="1" x14ac:dyDescent="0.2">
      <c r="A9" s="14" t="s">
        <v>274</v>
      </c>
      <c r="B9" s="106">
        <v>1</v>
      </c>
      <c r="C9" s="107">
        <v>2</v>
      </c>
      <c r="D9" s="107">
        <v>3</v>
      </c>
      <c r="E9" s="107">
        <v>4</v>
      </c>
      <c r="F9" s="107">
        <v>5</v>
      </c>
      <c r="G9" s="107">
        <v>6</v>
      </c>
      <c r="H9" s="108" t="s">
        <v>23</v>
      </c>
      <c r="I9" s="108"/>
      <c r="J9" s="108"/>
      <c r="K9" s="107">
        <v>7</v>
      </c>
      <c r="L9" s="108" t="s">
        <v>23</v>
      </c>
      <c r="M9" s="108"/>
      <c r="N9" s="108"/>
      <c r="O9" s="109">
        <v>8</v>
      </c>
      <c r="P9" s="110">
        <v>9</v>
      </c>
      <c r="Q9" s="110">
        <v>10</v>
      </c>
      <c r="R9" s="110">
        <v>11</v>
      </c>
      <c r="S9" s="107">
        <v>12</v>
      </c>
      <c r="T9" s="111">
        <v>13</v>
      </c>
      <c r="U9" s="107">
        <v>14</v>
      </c>
      <c r="V9" s="106">
        <v>15</v>
      </c>
      <c r="W9" s="107">
        <v>16</v>
      </c>
      <c r="X9" s="111">
        <v>17</v>
      </c>
      <c r="Y9" s="107">
        <v>18</v>
      </c>
      <c r="Z9" s="106">
        <v>19</v>
      </c>
      <c r="AA9" s="107">
        <v>20</v>
      </c>
      <c r="AB9" s="111">
        <v>21</v>
      </c>
      <c r="AC9" s="107">
        <v>22</v>
      </c>
      <c r="AD9" s="106">
        <v>23</v>
      </c>
      <c r="AE9" s="107">
        <v>27</v>
      </c>
      <c r="AF9" s="111">
        <v>25</v>
      </c>
      <c r="AG9" s="107">
        <v>26</v>
      </c>
      <c r="AH9" s="106">
        <v>27</v>
      </c>
      <c r="AI9" s="107">
        <v>28</v>
      </c>
      <c r="AJ9" s="107">
        <v>29</v>
      </c>
      <c r="AL9" s="113"/>
      <c r="AM9" s="114"/>
      <c r="AN9" s="114"/>
      <c r="AO9" s="115"/>
    </row>
    <row r="10" spans="1:43" ht="19.899999999999999" customHeight="1" x14ac:dyDescent="0.2">
      <c r="A10" s="18"/>
      <c r="B10" s="116" t="s">
        <v>24</v>
      </c>
      <c r="C10" s="3">
        <f>C11+C763</f>
        <v>23669350.493738484</v>
      </c>
      <c r="D10" s="3">
        <f t="shared" ref="D10:AJ10" si="0">D11+D763</f>
        <v>455319.16571999999</v>
      </c>
      <c r="E10" s="3">
        <f t="shared" si="0"/>
        <v>3773953.3399700006</v>
      </c>
      <c r="F10" s="3">
        <f t="shared" si="0"/>
        <v>3772036.8541844818</v>
      </c>
      <c r="G10" s="3">
        <f t="shared" si="0"/>
        <v>5933.0169599999845</v>
      </c>
      <c r="H10" s="3">
        <f t="shared" si="0"/>
        <v>0</v>
      </c>
      <c r="I10" s="3">
        <f t="shared" si="0"/>
        <v>5232.3648999999841</v>
      </c>
      <c r="J10" s="3">
        <f t="shared" si="0"/>
        <v>700.65206000000012</v>
      </c>
      <c r="K10" s="3">
        <f t="shared" si="0"/>
        <v>877.02036999999996</v>
      </c>
      <c r="L10" s="3">
        <f t="shared" si="0"/>
        <v>0</v>
      </c>
      <c r="M10" s="3">
        <f t="shared" si="0"/>
        <v>877.02036999999996</v>
      </c>
      <c r="N10" s="3">
        <f t="shared" si="0"/>
        <v>0</v>
      </c>
      <c r="O10" s="3">
        <f t="shared" si="0"/>
        <v>8236815.0257913806</v>
      </c>
      <c r="P10" s="3">
        <f t="shared" si="0"/>
        <v>2558245.2999999998</v>
      </c>
      <c r="Q10" s="3">
        <f t="shared" si="0"/>
        <v>5155388.8000000007</v>
      </c>
      <c r="R10" s="3">
        <f t="shared" si="0"/>
        <v>523180.9257913811</v>
      </c>
      <c r="S10" s="3">
        <f t="shared" si="0"/>
        <v>8051925.4059299985</v>
      </c>
      <c r="T10" s="3">
        <f t="shared" si="0"/>
        <v>2499932.22909</v>
      </c>
      <c r="U10" s="3">
        <f t="shared" si="0"/>
        <v>5051160.00079</v>
      </c>
      <c r="V10" s="3">
        <f t="shared" si="0"/>
        <v>500833.17934999999</v>
      </c>
      <c r="W10" s="3">
        <f t="shared" si="0"/>
        <v>8018499.0091830399</v>
      </c>
      <c r="X10" s="3">
        <f t="shared" si="0"/>
        <v>2499932.2287900001</v>
      </c>
      <c r="Y10" s="3">
        <f t="shared" si="0"/>
        <v>5019512.3173150402</v>
      </c>
      <c r="Z10" s="3">
        <f t="shared" si="0"/>
        <v>499054.463078</v>
      </c>
      <c r="AA10" s="3">
        <f t="shared" si="0"/>
        <v>507.89444304003376</v>
      </c>
      <c r="AB10" s="3">
        <f t="shared" si="0"/>
        <v>-2.9999999969732016E-4</v>
      </c>
      <c r="AC10" s="3">
        <f t="shared" si="0"/>
        <v>14.936435040041811</v>
      </c>
      <c r="AD10" s="3">
        <f t="shared" si="0"/>
        <v>492.95830799999163</v>
      </c>
      <c r="AE10" s="3">
        <f t="shared" si="0"/>
        <v>28878.297900000001</v>
      </c>
      <c r="AF10" s="3">
        <f t="shared" si="0"/>
        <v>0</v>
      </c>
      <c r="AG10" s="3">
        <f t="shared" si="0"/>
        <v>27831.970379999999</v>
      </c>
      <c r="AH10" s="3">
        <f t="shared" si="0"/>
        <v>1046.32752</v>
      </c>
      <c r="AI10" s="3"/>
      <c r="AJ10" s="3">
        <f t="shared" si="0"/>
        <v>0</v>
      </c>
      <c r="AK10" s="117"/>
      <c r="AL10" s="118">
        <f t="shared" ref="AL10" si="1">G10+W10-K10-S10-(AA10-AE10)</f>
        <v>3.3000010080286302E-3</v>
      </c>
      <c r="AM10" s="119">
        <f>G10+W10-K10-S10</f>
        <v>-28370.40015695896</v>
      </c>
      <c r="AN10" s="119">
        <f t="shared" ref="AN10:AN73" si="2">AA10-AE10</f>
        <v>-28370.403456959968</v>
      </c>
      <c r="AO10" s="118">
        <f t="shared" ref="AO10" si="3">AM10-AN10</f>
        <v>3.3000010080286302E-3</v>
      </c>
      <c r="AP10" s="117"/>
      <c r="AQ10" s="59"/>
    </row>
    <row r="11" spans="1:43" s="122" customFormat="1" ht="32.450000000000003" customHeight="1" x14ac:dyDescent="0.2">
      <c r="A11" s="18"/>
      <c r="B11" s="120" t="s">
        <v>25</v>
      </c>
      <c r="C11" s="20">
        <f t="shared" ref="C11:AH11" si="4">C12+C176+C210+C635+C659</f>
        <v>7704178.2642684793</v>
      </c>
      <c r="D11" s="20">
        <f t="shared" si="4"/>
        <v>299137.58578999998</v>
      </c>
      <c r="E11" s="20">
        <f t="shared" si="4"/>
        <v>711216.29379999998</v>
      </c>
      <c r="F11" s="20">
        <f t="shared" si="4"/>
        <v>712269.0359884823</v>
      </c>
      <c r="G11" s="20">
        <f t="shared" si="4"/>
        <v>1929.7625299999918</v>
      </c>
      <c r="H11" s="20">
        <f t="shared" si="4"/>
        <v>0</v>
      </c>
      <c r="I11" s="121">
        <f t="shared" si="4"/>
        <v>1929.7625299999918</v>
      </c>
      <c r="J11" s="20">
        <f t="shared" si="4"/>
        <v>0</v>
      </c>
      <c r="K11" s="20">
        <f t="shared" si="4"/>
        <v>877.02036999999996</v>
      </c>
      <c r="L11" s="20">
        <f t="shared" si="4"/>
        <v>0</v>
      </c>
      <c r="M11" s="20">
        <f t="shared" si="4"/>
        <v>877.02036999999996</v>
      </c>
      <c r="N11" s="20">
        <f t="shared" si="4"/>
        <v>0</v>
      </c>
      <c r="O11" s="20">
        <f t="shared" si="4"/>
        <v>2029082.6000000003</v>
      </c>
      <c r="P11" s="20">
        <f t="shared" si="4"/>
        <v>326221.90000000002</v>
      </c>
      <c r="Q11" s="20">
        <f t="shared" si="4"/>
        <v>1702860.7000000002</v>
      </c>
      <c r="R11" s="20">
        <f t="shared" si="4"/>
        <v>0</v>
      </c>
      <c r="S11" s="20">
        <f t="shared" si="4"/>
        <v>1901191.6604899999</v>
      </c>
      <c r="T11" s="20">
        <f t="shared" si="4"/>
        <v>267914.7</v>
      </c>
      <c r="U11" s="20">
        <f t="shared" si="4"/>
        <v>1633276.96049</v>
      </c>
      <c r="V11" s="20">
        <f t="shared" si="4"/>
        <v>0</v>
      </c>
      <c r="W11" s="20">
        <f t="shared" si="4"/>
        <v>1882681.2030400001</v>
      </c>
      <c r="X11" s="20">
        <f t="shared" si="4"/>
        <v>267914.7</v>
      </c>
      <c r="Y11" s="20">
        <f t="shared" si="4"/>
        <v>1614766.5030400003</v>
      </c>
      <c r="Z11" s="20">
        <f t="shared" si="4"/>
        <v>0</v>
      </c>
      <c r="AA11" s="20">
        <f t="shared" si="4"/>
        <v>14.9378200000349</v>
      </c>
      <c r="AB11" s="20">
        <f t="shared" si="4"/>
        <v>0</v>
      </c>
      <c r="AC11" s="20">
        <f t="shared" si="4"/>
        <v>14.9378200000349</v>
      </c>
      <c r="AD11" s="20">
        <f t="shared" si="4"/>
        <v>0</v>
      </c>
      <c r="AE11" s="20">
        <f t="shared" si="4"/>
        <v>17472.653109999999</v>
      </c>
      <c r="AF11" s="20">
        <f t="shared" si="4"/>
        <v>0</v>
      </c>
      <c r="AG11" s="20">
        <f t="shared" si="4"/>
        <v>17472.653109999999</v>
      </c>
      <c r="AH11" s="20">
        <f t="shared" si="4"/>
        <v>0</v>
      </c>
      <c r="AI11" s="20"/>
      <c r="AJ11" s="20"/>
      <c r="AM11" s="119">
        <f t="shared" ref="AM11:AM74" si="5">G11+W11-K11-S11</f>
        <v>-17457.715289999964</v>
      </c>
      <c r="AN11" s="119">
        <f t="shared" si="2"/>
        <v>-17457.715289999964</v>
      </c>
    </row>
    <row r="12" spans="1:43" s="122" customFormat="1" ht="27" x14ac:dyDescent="0.2">
      <c r="A12" s="18"/>
      <c r="B12" s="123" t="s">
        <v>26</v>
      </c>
      <c r="C12" s="20">
        <f>C13+C146</f>
        <v>1198470.2354884821</v>
      </c>
      <c r="D12" s="20">
        <f>D13+D146</f>
        <v>55639.135330000005</v>
      </c>
      <c r="E12" s="20">
        <f>E13+E146</f>
        <v>142289.69540999999</v>
      </c>
      <c r="F12" s="20">
        <f>F13+F146</f>
        <v>141705.13067848232</v>
      </c>
      <c r="G12" s="20">
        <f t="shared" ref="G12:AH12" si="6">G13+G146</f>
        <v>30.078380000006291</v>
      </c>
      <c r="H12" s="20">
        <f t="shared" si="6"/>
        <v>0</v>
      </c>
      <c r="I12" s="20">
        <f t="shared" si="6"/>
        <v>30.078380000006291</v>
      </c>
      <c r="J12" s="20">
        <f t="shared" si="6"/>
        <v>0</v>
      </c>
      <c r="K12" s="20">
        <f t="shared" si="6"/>
        <v>614.64311999999995</v>
      </c>
      <c r="L12" s="20">
        <f t="shared" si="6"/>
        <v>0</v>
      </c>
      <c r="M12" s="20">
        <f t="shared" si="6"/>
        <v>614.64311999999995</v>
      </c>
      <c r="N12" s="20">
        <f t="shared" si="6"/>
        <v>0</v>
      </c>
      <c r="O12" s="20">
        <f t="shared" si="6"/>
        <v>406451.7</v>
      </c>
      <c r="P12" s="20">
        <f t="shared" si="6"/>
        <v>58307.199999999997</v>
      </c>
      <c r="Q12" s="20">
        <f t="shared" si="6"/>
        <v>348144.5</v>
      </c>
      <c r="R12" s="20">
        <f t="shared" si="6"/>
        <v>0</v>
      </c>
      <c r="S12" s="20">
        <f t="shared" si="6"/>
        <v>338606.95366</v>
      </c>
      <c r="T12" s="20">
        <f t="shared" si="6"/>
        <v>0</v>
      </c>
      <c r="U12" s="20">
        <f t="shared" si="6"/>
        <v>338606.95366</v>
      </c>
      <c r="V12" s="20">
        <f t="shared" si="6"/>
        <v>0</v>
      </c>
      <c r="W12" s="20">
        <f t="shared" si="6"/>
        <v>338570.15389999998</v>
      </c>
      <c r="X12" s="20">
        <f t="shared" si="6"/>
        <v>0</v>
      </c>
      <c r="Y12" s="20">
        <f t="shared" si="6"/>
        <v>338570.15389999998</v>
      </c>
      <c r="Z12" s="20">
        <f t="shared" si="6"/>
        <v>0</v>
      </c>
      <c r="AA12" s="20">
        <f t="shared" si="6"/>
        <v>7.8380000006291084E-2</v>
      </c>
      <c r="AB12" s="20">
        <f t="shared" si="6"/>
        <v>0</v>
      </c>
      <c r="AC12" s="20">
        <f t="shared" si="6"/>
        <v>7.8380000006291084E-2</v>
      </c>
      <c r="AD12" s="20">
        <f t="shared" si="6"/>
        <v>0</v>
      </c>
      <c r="AE12" s="20">
        <f t="shared" si="6"/>
        <v>621.44287999999995</v>
      </c>
      <c r="AF12" s="20">
        <f t="shared" si="6"/>
        <v>0</v>
      </c>
      <c r="AG12" s="20">
        <f t="shared" si="6"/>
        <v>621.44287999999995</v>
      </c>
      <c r="AH12" s="20">
        <f t="shared" si="6"/>
        <v>0</v>
      </c>
      <c r="AI12" s="20"/>
      <c r="AJ12" s="20"/>
      <c r="AM12" s="119">
        <f t="shared" si="5"/>
        <v>-621.36450000002515</v>
      </c>
      <c r="AN12" s="119">
        <f t="shared" si="2"/>
        <v>-621.36449999999365</v>
      </c>
    </row>
    <row r="13" spans="1:43" s="122" customFormat="1" ht="54" x14ac:dyDescent="0.2">
      <c r="A13" s="18"/>
      <c r="B13" s="124" t="s">
        <v>27</v>
      </c>
      <c r="C13" s="20">
        <f>C14</f>
        <v>233266.20313848229</v>
      </c>
      <c r="D13" s="20">
        <f t="shared" ref="C13:F14" si="7">D14</f>
        <v>40298.814630000001</v>
      </c>
      <c r="E13" s="20">
        <f t="shared" si="7"/>
        <v>48165.698289999993</v>
      </c>
      <c r="F13" s="20">
        <f t="shared" si="7"/>
        <v>48195.698288482323</v>
      </c>
      <c r="G13" s="20">
        <f>G14</f>
        <v>30</v>
      </c>
      <c r="H13" s="20">
        <f t="shared" ref="H13:AJ14" si="8">H14</f>
        <v>0</v>
      </c>
      <c r="I13" s="20">
        <f t="shared" si="8"/>
        <v>30</v>
      </c>
      <c r="J13" s="20">
        <f t="shared" si="8"/>
        <v>0</v>
      </c>
      <c r="K13" s="20">
        <f t="shared" si="8"/>
        <v>0</v>
      </c>
      <c r="L13" s="20">
        <f t="shared" si="8"/>
        <v>0</v>
      </c>
      <c r="M13" s="20">
        <f t="shared" si="8"/>
        <v>0</v>
      </c>
      <c r="N13" s="20">
        <f t="shared" si="8"/>
        <v>0</v>
      </c>
      <c r="O13" s="20">
        <f t="shared" si="8"/>
        <v>155276</v>
      </c>
      <c r="P13" s="20">
        <f t="shared" si="8"/>
        <v>0</v>
      </c>
      <c r="Q13" s="20">
        <f t="shared" si="8"/>
        <v>155276</v>
      </c>
      <c r="R13" s="20">
        <f t="shared" si="8"/>
        <v>0</v>
      </c>
      <c r="S13" s="20">
        <f t="shared" si="8"/>
        <v>149063.22803999996</v>
      </c>
      <c r="T13" s="20">
        <f t="shared" si="8"/>
        <v>0</v>
      </c>
      <c r="U13" s="20">
        <f t="shared" si="8"/>
        <v>149063.22803999996</v>
      </c>
      <c r="V13" s="20">
        <f t="shared" si="8"/>
        <v>0</v>
      </c>
      <c r="W13" s="20">
        <f t="shared" si="8"/>
        <v>149026.42827999996</v>
      </c>
      <c r="X13" s="20">
        <f t="shared" si="8"/>
        <v>0</v>
      </c>
      <c r="Y13" s="20">
        <f t="shared" si="8"/>
        <v>149026.42827999996</v>
      </c>
      <c r="Z13" s="20">
        <f t="shared" si="8"/>
        <v>0</v>
      </c>
      <c r="AA13" s="20">
        <f t="shared" si="8"/>
        <v>0</v>
      </c>
      <c r="AB13" s="20">
        <f t="shared" si="8"/>
        <v>0</v>
      </c>
      <c r="AC13" s="20">
        <f t="shared" si="8"/>
        <v>0</v>
      </c>
      <c r="AD13" s="20">
        <f t="shared" si="8"/>
        <v>0</v>
      </c>
      <c r="AE13" s="20">
        <f t="shared" si="8"/>
        <v>6.79976</v>
      </c>
      <c r="AF13" s="20">
        <f t="shared" si="8"/>
        <v>0</v>
      </c>
      <c r="AG13" s="20">
        <f t="shared" si="8"/>
        <v>6.79976</v>
      </c>
      <c r="AH13" s="20">
        <f t="shared" si="8"/>
        <v>0</v>
      </c>
      <c r="AI13" s="20">
        <f t="shared" si="8"/>
        <v>93.869999999999976</v>
      </c>
      <c r="AJ13" s="20">
        <f t="shared" si="8"/>
        <v>125.23799999999997</v>
      </c>
      <c r="AM13" s="119">
        <f t="shared" si="5"/>
        <v>-6.7997599999944214</v>
      </c>
      <c r="AN13" s="119">
        <f t="shared" si="2"/>
        <v>-6.79976</v>
      </c>
    </row>
    <row r="14" spans="1:43" s="122" customFormat="1" ht="78.599999999999994" customHeight="1" x14ac:dyDescent="0.2">
      <c r="A14" s="18"/>
      <c r="B14" s="125" t="s">
        <v>28</v>
      </c>
      <c r="C14" s="21">
        <f t="shared" si="7"/>
        <v>233266.20313848229</v>
      </c>
      <c r="D14" s="21">
        <f t="shared" si="7"/>
        <v>40298.814630000001</v>
      </c>
      <c r="E14" s="21">
        <f t="shared" si="7"/>
        <v>48165.698289999993</v>
      </c>
      <c r="F14" s="21">
        <f t="shared" si="7"/>
        <v>48195.698288482323</v>
      </c>
      <c r="G14" s="21">
        <f>G15</f>
        <v>30</v>
      </c>
      <c r="H14" s="21">
        <f t="shared" si="8"/>
        <v>0</v>
      </c>
      <c r="I14" s="21">
        <f t="shared" si="8"/>
        <v>30</v>
      </c>
      <c r="J14" s="21">
        <f t="shared" si="8"/>
        <v>0</v>
      </c>
      <c r="K14" s="21">
        <f t="shared" si="8"/>
        <v>0</v>
      </c>
      <c r="L14" s="21">
        <f t="shared" si="8"/>
        <v>0</v>
      </c>
      <c r="M14" s="21">
        <f t="shared" si="8"/>
        <v>0</v>
      </c>
      <c r="N14" s="21">
        <f t="shared" si="8"/>
        <v>0</v>
      </c>
      <c r="O14" s="21">
        <f t="shared" si="8"/>
        <v>155276</v>
      </c>
      <c r="P14" s="21">
        <f t="shared" si="8"/>
        <v>0</v>
      </c>
      <c r="Q14" s="21">
        <f t="shared" si="8"/>
        <v>155276</v>
      </c>
      <c r="R14" s="21">
        <f t="shared" si="8"/>
        <v>0</v>
      </c>
      <c r="S14" s="21">
        <f t="shared" si="8"/>
        <v>149063.22803999996</v>
      </c>
      <c r="T14" s="21">
        <f t="shared" si="8"/>
        <v>0</v>
      </c>
      <c r="U14" s="21">
        <f t="shared" si="8"/>
        <v>149063.22803999996</v>
      </c>
      <c r="V14" s="21">
        <f t="shared" si="8"/>
        <v>0</v>
      </c>
      <c r="W14" s="21">
        <f t="shared" si="8"/>
        <v>149026.42827999996</v>
      </c>
      <c r="X14" s="21">
        <f t="shared" si="8"/>
        <v>0</v>
      </c>
      <c r="Y14" s="21">
        <f t="shared" si="8"/>
        <v>149026.42827999996</v>
      </c>
      <c r="Z14" s="21">
        <f t="shared" si="8"/>
        <v>0</v>
      </c>
      <c r="AA14" s="21">
        <f t="shared" si="8"/>
        <v>0</v>
      </c>
      <c r="AB14" s="21">
        <f t="shared" si="8"/>
        <v>0</v>
      </c>
      <c r="AC14" s="21">
        <f t="shared" si="8"/>
        <v>0</v>
      </c>
      <c r="AD14" s="21">
        <f t="shared" si="8"/>
        <v>0</v>
      </c>
      <c r="AE14" s="21">
        <f t="shared" si="8"/>
        <v>6.79976</v>
      </c>
      <c r="AF14" s="21">
        <f t="shared" si="8"/>
        <v>0</v>
      </c>
      <c r="AG14" s="21">
        <f t="shared" si="8"/>
        <v>6.79976</v>
      </c>
      <c r="AH14" s="21">
        <f t="shared" si="8"/>
        <v>0</v>
      </c>
      <c r="AI14" s="21">
        <f t="shared" si="8"/>
        <v>93.869999999999976</v>
      </c>
      <c r="AJ14" s="21">
        <f t="shared" si="8"/>
        <v>125.23799999999997</v>
      </c>
      <c r="AM14" s="119">
        <f t="shared" si="5"/>
        <v>-6.7997599999944214</v>
      </c>
      <c r="AN14" s="119">
        <f t="shared" si="2"/>
        <v>-6.79976</v>
      </c>
    </row>
    <row r="15" spans="1:43" s="122" customFormat="1" ht="42.75" x14ac:dyDescent="0.2">
      <c r="A15" s="18"/>
      <c r="B15" s="125" t="s">
        <v>29</v>
      </c>
      <c r="C15" s="21">
        <f>C16+C21+C26+C31+C36+C41+C46+C51+C56+C61+C66+C71+C76+C81+C86+C91+C96+C101+C106+C111+C116+C121+C126+C131+C136+C141</f>
        <v>233266.20313848229</v>
      </c>
      <c r="D15" s="21">
        <f t="shared" ref="D15:AJ15" si="9">D16+D21+D26+D31+D36+D41+D46+D51+D56+D61+D66+D71+D76+D81+D86+D91+D96+D101+D106+D111+D116+D121+D126+D131+D136+D141</f>
        <v>40298.814630000001</v>
      </c>
      <c r="E15" s="21">
        <f t="shared" si="9"/>
        <v>48165.698289999993</v>
      </c>
      <c r="F15" s="21">
        <f t="shared" si="9"/>
        <v>48195.698288482323</v>
      </c>
      <c r="G15" s="21">
        <f t="shared" si="9"/>
        <v>30</v>
      </c>
      <c r="H15" s="21">
        <f t="shared" si="9"/>
        <v>0</v>
      </c>
      <c r="I15" s="21">
        <f t="shared" si="9"/>
        <v>30</v>
      </c>
      <c r="J15" s="21">
        <f t="shared" si="9"/>
        <v>0</v>
      </c>
      <c r="K15" s="21">
        <f t="shared" si="9"/>
        <v>0</v>
      </c>
      <c r="L15" s="21">
        <f t="shared" si="9"/>
        <v>0</v>
      </c>
      <c r="M15" s="21">
        <f t="shared" si="9"/>
        <v>0</v>
      </c>
      <c r="N15" s="21">
        <f t="shared" si="9"/>
        <v>0</v>
      </c>
      <c r="O15" s="21">
        <f t="shared" si="9"/>
        <v>155276</v>
      </c>
      <c r="P15" s="21">
        <f t="shared" si="9"/>
        <v>0</v>
      </c>
      <c r="Q15" s="21">
        <f t="shared" si="9"/>
        <v>155276</v>
      </c>
      <c r="R15" s="21">
        <f t="shared" si="9"/>
        <v>0</v>
      </c>
      <c r="S15" s="21">
        <f t="shared" si="9"/>
        <v>149063.22803999996</v>
      </c>
      <c r="T15" s="21">
        <f t="shared" si="9"/>
        <v>0</v>
      </c>
      <c r="U15" s="21">
        <f t="shared" si="9"/>
        <v>149063.22803999996</v>
      </c>
      <c r="V15" s="21">
        <f t="shared" si="9"/>
        <v>0</v>
      </c>
      <c r="W15" s="21">
        <f t="shared" si="9"/>
        <v>149026.42827999996</v>
      </c>
      <c r="X15" s="21">
        <f t="shared" si="9"/>
        <v>0</v>
      </c>
      <c r="Y15" s="21">
        <f t="shared" si="9"/>
        <v>149026.42827999996</v>
      </c>
      <c r="Z15" s="21">
        <f t="shared" si="9"/>
        <v>0</v>
      </c>
      <c r="AA15" s="21">
        <f t="shared" si="9"/>
        <v>0</v>
      </c>
      <c r="AB15" s="21">
        <f t="shared" si="9"/>
        <v>0</v>
      </c>
      <c r="AC15" s="21">
        <f t="shared" si="9"/>
        <v>0</v>
      </c>
      <c r="AD15" s="21">
        <f t="shared" si="9"/>
        <v>0</v>
      </c>
      <c r="AE15" s="21">
        <f t="shared" si="9"/>
        <v>6.79976</v>
      </c>
      <c r="AF15" s="21">
        <f t="shared" si="9"/>
        <v>0</v>
      </c>
      <c r="AG15" s="21">
        <f t="shared" si="9"/>
        <v>6.79976</v>
      </c>
      <c r="AH15" s="21">
        <f t="shared" si="9"/>
        <v>0</v>
      </c>
      <c r="AI15" s="21">
        <f t="shared" si="9"/>
        <v>93.869999999999976</v>
      </c>
      <c r="AJ15" s="21">
        <f t="shared" si="9"/>
        <v>125.23799999999997</v>
      </c>
      <c r="AM15" s="119">
        <f t="shared" si="5"/>
        <v>-6.7997599999944214</v>
      </c>
      <c r="AN15" s="119">
        <f t="shared" si="2"/>
        <v>-6.79976</v>
      </c>
    </row>
    <row r="16" spans="1:43" s="122" customFormat="1" ht="89.45" customHeight="1" x14ac:dyDescent="0.2">
      <c r="A16" s="15">
        <v>1</v>
      </c>
      <c r="B16" s="126" t="s">
        <v>30</v>
      </c>
      <c r="C16" s="24">
        <v>8912.2417300000016</v>
      </c>
      <c r="D16" s="24">
        <f>SUM(D17:D20)</f>
        <v>1550.9355499999999</v>
      </c>
      <c r="E16" s="24">
        <v>1550.9355499999999</v>
      </c>
      <c r="F16" s="24">
        <v>1550.9355499999999</v>
      </c>
      <c r="G16" s="25">
        <f t="shared" ref="G16:G79" si="10">H16+I16+J16</f>
        <v>0</v>
      </c>
      <c r="H16" s="25"/>
      <c r="I16" s="25"/>
      <c r="J16" s="25"/>
      <c r="K16" s="25">
        <f t="shared" ref="K16:K79" si="11">L16+M16+N16</f>
        <v>0</v>
      </c>
      <c r="L16" s="25"/>
      <c r="M16" s="25"/>
      <c r="N16" s="25"/>
      <c r="O16" s="25">
        <f t="shared" ref="O16:O79" si="12">P16+Q16+R16</f>
        <v>7460</v>
      </c>
      <c r="P16" s="26">
        <v>0</v>
      </c>
      <c r="Q16" s="26">
        <v>7460</v>
      </c>
      <c r="R16" s="26">
        <v>0</v>
      </c>
      <c r="S16" s="40">
        <f>T16+U16+V16</f>
        <v>7332.8494800000008</v>
      </c>
      <c r="T16" s="1">
        <v>0</v>
      </c>
      <c r="U16" s="1">
        <v>7332.8494800000008</v>
      </c>
      <c r="V16" s="1">
        <v>0</v>
      </c>
      <c r="W16" s="25">
        <f>X16+Y16+Z16</f>
        <v>7332.8494800000008</v>
      </c>
      <c r="X16" s="26">
        <v>0</v>
      </c>
      <c r="Y16" s="26">
        <v>7332.8494800000008</v>
      </c>
      <c r="Z16" s="26">
        <v>0</v>
      </c>
      <c r="AA16" s="20">
        <f>AB16+AC16+AD16</f>
        <v>0</v>
      </c>
      <c r="AB16" s="1">
        <f t="shared" ref="AB16:AD31" si="13">X16+H16-L16-(T16-AF16)</f>
        <v>0</v>
      </c>
      <c r="AC16" s="40">
        <f t="shared" si="13"/>
        <v>0</v>
      </c>
      <c r="AD16" s="4">
        <f t="shared" si="13"/>
        <v>0</v>
      </c>
      <c r="AE16" s="25">
        <f t="shared" ref="AE16:AE79" si="14">AF16+AG16+AH16</f>
        <v>0</v>
      </c>
      <c r="AF16" s="26"/>
      <c r="AG16" s="25"/>
      <c r="AH16" s="38"/>
      <c r="AI16" s="25">
        <v>12.96</v>
      </c>
      <c r="AJ16" s="25">
        <v>12.87</v>
      </c>
      <c r="AM16" s="119">
        <f t="shared" si="5"/>
        <v>0</v>
      </c>
      <c r="AN16" s="119">
        <f t="shared" si="2"/>
        <v>0</v>
      </c>
    </row>
    <row r="17" spans="1:40" s="122" customFormat="1" ht="19.899999999999999" customHeight="1" x14ac:dyDescent="0.2">
      <c r="A17" s="15"/>
      <c r="B17" s="127" t="s">
        <v>31</v>
      </c>
      <c r="C17" s="1">
        <v>1492</v>
      </c>
      <c r="D17" s="1">
        <f>C17</f>
        <v>1492</v>
      </c>
      <c r="E17" s="1">
        <v>1492</v>
      </c>
      <c r="F17" s="1">
        <v>1492</v>
      </c>
      <c r="G17" s="40">
        <f t="shared" si="10"/>
        <v>0</v>
      </c>
      <c r="H17" s="40"/>
      <c r="I17" s="40"/>
      <c r="J17" s="40"/>
      <c r="K17" s="40">
        <f t="shared" si="11"/>
        <v>0</v>
      </c>
      <c r="L17" s="1"/>
      <c r="M17" s="1"/>
      <c r="N17" s="1"/>
      <c r="O17" s="40">
        <f t="shared" si="12"/>
        <v>0</v>
      </c>
      <c r="P17" s="1">
        <v>0</v>
      </c>
      <c r="Q17" s="1">
        <v>0</v>
      </c>
      <c r="R17" s="1">
        <v>0</v>
      </c>
      <c r="S17" s="40">
        <v>0</v>
      </c>
      <c r="T17" s="1"/>
      <c r="U17" s="1"/>
      <c r="V17" s="1"/>
      <c r="W17" s="40">
        <v>0</v>
      </c>
      <c r="X17" s="1"/>
      <c r="Y17" s="1"/>
      <c r="Z17" s="1"/>
      <c r="AA17" s="20">
        <f>AB17+AC17+AD17</f>
        <v>0</v>
      </c>
      <c r="AB17" s="1">
        <f t="shared" si="13"/>
        <v>0</v>
      </c>
      <c r="AC17" s="40">
        <f t="shared" si="13"/>
        <v>0</v>
      </c>
      <c r="AD17" s="4">
        <f t="shared" si="13"/>
        <v>0</v>
      </c>
      <c r="AE17" s="40">
        <f t="shared" si="14"/>
        <v>0</v>
      </c>
      <c r="AF17" s="1"/>
      <c r="AG17" s="40"/>
      <c r="AH17" s="4"/>
      <c r="AI17" s="40"/>
      <c r="AJ17" s="40"/>
      <c r="AM17" s="119">
        <f t="shared" si="5"/>
        <v>0</v>
      </c>
      <c r="AN17" s="119">
        <f t="shared" si="2"/>
        <v>0</v>
      </c>
    </row>
    <row r="18" spans="1:40" s="122" customFormat="1" ht="19.899999999999999" customHeight="1" x14ac:dyDescent="0.2">
      <c r="A18" s="15"/>
      <c r="B18" s="127" t="s">
        <v>32</v>
      </c>
      <c r="C18" s="1">
        <v>6926.3585000000003</v>
      </c>
      <c r="D18" s="1"/>
      <c r="E18" s="1">
        <v>0</v>
      </c>
      <c r="F18" s="1">
        <v>0</v>
      </c>
      <c r="G18" s="40">
        <f t="shared" si="10"/>
        <v>0</v>
      </c>
      <c r="H18" s="40"/>
      <c r="I18" s="40"/>
      <c r="J18" s="40"/>
      <c r="K18" s="40">
        <f t="shared" si="11"/>
        <v>0</v>
      </c>
      <c r="L18" s="1"/>
      <c r="M18" s="1"/>
      <c r="N18" s="1"/>
      <c r="O18" s="40">
        <f t="shared" si="12"/>
        <v>6926.3585000000003</v>
      </c>
      <c r="P18" s="1">
        <v>0</v>
      </c>
      <c r="Q18" s="1">
        <v>6926.3585000000003</v>
      </c>
      <c r="R18" s="1">
        <v>0</v>
      </c>
      <c r="S18" s="40">
        <v>6926.3585000000003</v>
      </c>
      <c r="T18" s="1"/>
      <c r="U18" s="1">
        <v>6926.3585000000003</v>
      </c>
      <c r="V18" s="1"/>
      <c r="W18" s="40">
        <v>6926.3585000000003</v>
      </c>
      <c r="X18" s="1"/>
      <c r="Y18" s="1">
        <v>6926.3585000000003</v>
      </c>
      <c r="Z18" s="1"/>
      <c r="AA18" s="20">
        <f>AB18+AC18+AD18</f>
        <v>0</v>
      </c>
      <c r="AB18" s="1">
        <f t="shared" si="13"/>
        <v>0</v>
      </c>
      <c r="AC18" s="40">
        <f t="shared" si="13"/>
        <v>0</v>
      </c>
      <c r="AD18" s="4">
        <f t="shared" si="13"/>
        <v>0</v>
      </c>
      <c r="AE18" s="40">
        <f t="shared" si="14"/>
        <v>0</v>
      </c>
      <c r="AF18" s="1"/>
      <c r="AG18" s="40"/>
      <c r="AH18" s="4"/>
      <c r="AI18" s="40"/>
      <c r="AJ18" s="40"/>
      <c r="AM18" s="119">
        <f t="shared" si="5"/>
        <v>0</v>
      </c>
      <c r="AN18" s="119">
        <f t="shared" si="2"/>
        <v>0</v>
      </c>
    </row>
    <row r="19" spans="1:40" s="122" customFormat="1" ht="19.899999999999999" customHeight="1" x14ac:dyDescent="0.2">
      <c r="A19" s="15"/>
      <c r="B19" s="127" t="s">
        <v>33</v>
      </c>
      <c r="C19" s="1">
        <v>0</v>
      </c>
      <c r="D19" s="1"/>
      <c r="E19" s="1">
        <v>0</v>
      </c>
      <c r="F19" s="1">
        <v>0</v>
      </c>
      <c r="G19" s="40">
        <f t="shared" si="10"/>
        <v>0</v>
      </c>
      <c r="H19" s="40"/>
      <c r="I19" s="40"/>
      <c r="J19" s="40"/>
      <c r="K19" s="40">
        <f t="shared" si="11"/>
        <v>0</v>
      </c>
      <c r="L19" s="1"/>
      <c r="M19" s="1"/>
      <c r="N19" s="1"/>
      <c r="O19" s="40">
        <f t="shared" si="12"/>
        <v>0</v>
      </c>
      <c r="P19" s="1">
        <v>0</v>
      </c>
      <c r="Q19" s="1">
        <v>0</v>
      </c>
      <c r="R19" s="1">
        <v>0</v>
      </c>
      <c r="S19" s="40">
        <v>0</v>
      </c>
      <c r="T19" s="1"/>
      <c r="U19" s="1"/>
      <c r="V19" s="1"/>
      <c r="W19" s="40">
        <v>0</v>
      </c>
      <c r="X19" s="1"/>
      <c r="Y19" s="1"/>
      <c r="Z19" s="1"/>
      <c r="AA19" s="20">
        <f>AB19+AC19+AD19</f>
        <v>0</v>
      </c>
      <c r="AB19" s="1">
        <f t="shared" si="13"/>
        <v>0</v>
      </c>
      <c r="AC19" s="40">
        <f t="shared" si="13"/>
        <v>0</v>
      </c>
      <c r="AD19" s="4">
        <f t="shared" si="13"/>
        <v>0</v>
      </c>
      <c r="AE19" s="40">
        <f t="shared" si="14"/>
        <v>0</v>
      </c>
      <c r="AF19" s="1"/>
      <c r="AG19" s="40"/>
      <c r="AH19" s="4"/>
      <c r="AI19" s="40"/>
      <c r="AJ19" s="40"/>
      <c r="AM19" s="119">
        <f t="shared" si="5"/>
        <v>0</v>
      </c>
      <c r="AN19" s="119">
        <f t="shared" si="2"/>
        <v>0</v>
      </c>
    </row>
    <row r="20" spans="1:40" s="122" customFormat="1" ht="19.899999999999999" customHeight="1" x14ac:dyDescent="0.2">
      <c r="A20" s="15"/>
      <c r="B20" s="127" t="s">
        <v>34</v>
      </c>
      <c r="C20" s="1">
        <v>493.88322999999997</v>
      </c>
      <c r="D20" s="1">
        <v>58.935549999999999</v>
      </c>
      <c r="E20" s="1">
        <v>58.935549999999999</v>
      </c>
      <c r="F20" s="1">
        <v>58.935549999999999</v>
      </c>
      <c r="G20" s="40">
        <f t="shared" si="10"/>
        <v>0</v>
      </c>
      <c r="H20" s="40"/>
      <c r="I20" s="40"/>
      <c r="J20" s="40"/>
      <c r="K20" s="40">
        <f t="shared" si="11"/>
        <v>0</v>
      </c>
      <c r="L20" s="1"/>
      <c r="M20" s="1"/>
      <c r="N20" s="1"/>
      <c r="O20" s="40">
        <f t="shared" si="12"/>
        <v>533.64150000000006</v>
      </c>
      <c r="P20" s="1">
        <v>0</v>
      </c>
      <c r="Q20" s="1">
        <v>533.64150000000006</v>
      </c>
      <c r="R20" s="1">
        <v>0</v>
      </c>
      <c r="S20" s="40">
        <f>T20+U20+V20</f>
        <v>406.49098000000049</v>
      </c>
      <c r="T20" s="1">
        <f>T16-SUM(T17:T19)</f>
        <v>0</v>
      </c>
      <c r="U20" s="1">
        <f>U16-SUM(U17:U19)</f>
        <v>406.49098000000049</v>
      </c>
      <c r="V20" s="1">
        <f>V16-SUM(V17:V19)</f>
        <v>0</v>
      </c>
      <c r="W20" s="40">
        <f>X20+Y20+Z20</f>
        <v>406.49098000000049</v>
      </c>
      <c r="X20" s="1">
        <f>X16-SUM(X17:X19)</f>
        <v>0</v>
      </c>
      <c r="Y20" s="1">
        <f>Y16-SUM(Y17:Y19)</f>
        <v>406.49098000000049</v>
      </c>
      <c r="Z20" s="1">
        <f>Z16-SUM(Z17:Z19)</f>
        <v>0</v>
      </c>
      <c r="AA20" s="20">
        <f>AB20+AC20+AD20</f>
        <v>0</v>
      </c>
      <c r="AB20" s="1">
        <f t="shared" si="13"/>
        <v>0</v>
      </c>
      <c r="AC20" s="40">
        <f t="shared" si="13"/>
        <v>0</v>
      </c>
      <c r="AD20" s="4">
        <f t="shared" si="13"/>
        <v>0</v>
      </c>
      <c r="AE20" s="40">
        <f t="shared" si="14"/>
        <v>0</v>
      </c>
      <c r="AF20" s="1"/>
      <c r="AG20" s="40"/>
      <c r="AH20" s="4"/>
      <c r="AI20" s="40"/>
      <c r="AJ20" s="40"/>
      <c r="AM20" s="119">
        <f t="shared" si="5"/>
        <v>0</v>
      </c>
      <c r="AN20" s="119">
        <f t="shared" si="2"/>
        <v>0</v>
      </c>
    </row>
    <row r="21" spans="1:40" s="122" customFormat="1" ht="67.5" x14ac:dyDescent="0.2">
      <c r="A21" s="15">
        <v>2</v>
      </c>
      <c r="B21" s="126" t="s">
        <v>35</v>
      </c>
      <c r="C21" s="24">
        <v>17859.875599999999</v>
      </c>
      <c r="D21" s="24">
        <f>SUM(D22:D25)</f>
        <v>1737.0062399999999</v>
      </c>
      <c r="E21" s="24">
        <v>1737.0062399999999</v>
      </c>
      <c r="F21" s="24">
        <v>1737.0062399999999</v>
      </c>
      <c r="G21" s="25">
        <f t="shared" si="10"/>
        <v>0</v>
      </c>
      <c r="H21" s="25"/>
      <c r="I21" s="25"/>
      <c r="J21" s="25"/>
      <c r="K21" s="25">
        <f t="shared" si="11"/>
        <v>0</v>
      </c>
      <c r="L21" s="25"/>
      <c r="M21" s="25"/>
      <c r="N21" s="25"/>
      <c r="O21" s="25">
        <f t="shared" si="12"/>
        <v>16566</v>
      </c>
      <c r="P21" s="26">
        <v>0</v>
      </c>
      <c r="Q21" s="26">
        <v>16566</v>
      </c>
      <c r="R21" s="26">
        <v>0</v>
      </c>
      <c r="S21" s="40">
        <f>T21+U21+V21</f>
        <v>16122.869360000001</v>
      </c>
      <c r="T21" s="1">
        <v>0</v>
      </c>
      <c r="U21" s="1">
        <v>16122.869360000001</v>
      </c>
      <c r="V21" s="1">
        <v>0</v>
      </c>
      <c r="W21" s="25">
        <f>X21+Y21+Z21</f>
        <v>16122.869359999999</v>
      </c>
      <c r="X21" s="26">
        <v>0</v>
      </c>
      <c r="Y21" s="26">
        <v>16122.869359999999</v>
      </c>
      <c r="Z21" s="26">
        <v>0</v>
      </c>
      <c r="AA21" s="20">
        <f t="shared" ref="AA21:AA99" si="15">AB21+AC21+AD21</f>
        <v>0</v>
      </c>
      <c r="AB21" s="1">
        <f t="shared" si="13"/>
        <v>0</v>
      </c>
      <c r="AC21" s="40">
        <f t="shared" si="13"/>
        <v>0</v>
      </c>
      <c r="AD21" s="4">
        <f t="shared" si="13"/>
        <v>0</v>
      </c>
      <c r="AE21" s="25">
        <f t="shared" si="14"/>
        <v>0</v>
      </c>
      <c r="AF21" s="26"/>
      <c r="AG21" s="25"/>
      <c r="AH21" s="38"/>
      <c r="AI21" s="25"/>
      <c r="AJ21" s="25">
        <v>21.1</v>
      </c>
      <c r="AM21" s="119">
        <f t="shared" si="5"/>
        <v>0</v>
      </c>
      <c r="AN21" s="119">
        <f t="shared" si="2"/>
        <v>0</v>
      </c>
    </row>
    <row r="22" spans="1:40" s="122" customFormat="1" ht="19.899999999999999" customHeight="1" x14ac:dyDescent="0.2">
      <c r="A22" s="15"/>
      <c r="B22" s="127" t="s">
        <v>31</v>
      </c>
      <c r="C22" s="1">
        <v>1671</v>
      </c>
      <c r="D22" s="1">
        <f>C22</f>
        <v>1671</v>
      </c>
      <c r="E22" s="1">
        <v>1671</v>
      </c>
      <c r="F22" s="1">
        <v>1671</v>
      </c>
      <c r="G22" s="40">
        <f t="shared" si="10"/>
        <v>0</v>
      </c>
      <c r="H22" s="40"/>
      <c r="I22" s="40"/>
      <c r="J22" s="40"/>
      <c r="K22" s="40">
        <f t="shared" si="11"/>
        <v>0</v>
      </c>
      <c r="L22" s="1"/>
      <c r="M22" s="1"/>
      <c r="N22" s="1"/>
      <c r="O22" s="40">
        <f t="shared" si="12"/>
        <v>0</v>
      </c>
      <c r="P22" s="1">
        <v>0</v>
      </c>
      <c r="Q22" s="1">
        <v>0</v>
      </c>
      <c r="R22" s="1">
        <v>0</v>
      </c>
      <c r="S22" s="40">
        <v>0</v>
      </c>
      <c r="T22" s="1"/>
      <c r="U22" s="1"/>
      <c r="V22" s="1"/>
      <c r="W22" s="40">
        <v>0</v>
      </c>
      <c r="X22" s="1"/>
      <c r="Y22" s="1"/>
      <c r="Z22" s="1"/>
      <c r="AA22" s="20">
        <f t="shared" si="15"/>
        <v>0</v>
      </c>
      <c r="AB22" s="1">
        <f t="shared" si="13"/>
        <v>0</v>
      </c>
      <c r="AC22" s="40">
        <f t="shared" si="13"/>
        <v>0</v>
      </c>
      <c r="AD22" s="4">
        <f t="shared" si="13"/>
        <v>0</v>
      </c>
      <c r="AE22" s="40">
        <f t="shared" si="14"/>
        <v>0</v>
      </c>
      <c r="AF22" s="1"/>
      <c r="AG22" s="40"/>
      <c r="AH22" s="4"/>
      <c r="AI22" s="40"/>
      <c r="AJ22" s="40"/>
      <c r="AM22" s="119">
        <f t="shared" si="5"/>
        <v>0</v>
      </c>
      <c r="AN22" s="119">
        <f t="shared" si="2"/>
        <v>0</v>
      </c>
    </row>
    <row r="23" spans="1:40" s="122" customFormat="1" ht="19.899999999999999" customHeight="1" x14ac:dyDescent="0.2">
      <c r="A23" s="15"/>
      <c r="B23" s="127" t="s">
        <v>32</v>
      </c>
      <c r="C23" s="1">
        <v>15336.560179999999</v>
      </c>
      <c r="D23" s="1"/>
      <c r="E23" s="1">
        <v>0</v>
      </c>
      <c r="F23" s="1">
        <v>0</v>
      </c>
      <c r="G23" s="40">
        <f t="shared" si="10"/>
        <v>0</v>
      </c>
      <c r="H23" s="40"/>
      <c r="I23" s="40"/>
      <c r="J23" s="40"/>
      <c r="K23" s="40">
        <f t="shared" si="11"/>
        <v>0</v>
      </c>
      <c r="L23" s="1"/>
      <c r="M23" s="1"/>
      <c r="N23" s="1"/>
      <c r="O23" s="40">
        <f t="shared" si="12"/>
        <v>15336.560179999999</v>
      </c>
      <c r="P23" s="1">
        <v>0</v>
      </c>
      <c r="Q23" s="1">
        <v>15336.560179999999</v>
      </c>
      <c r="R23" s="1">
        <v>0</v>
      </c>
      <c r="S23" s="40">
        <v>15336.56018</v>
      </c>
      <c r="T23" s="1"/>
      <c r="U23" s="1">
        <v>15336.560179999999</v>
      </c>
      <c r="V23" s="1"/>
      <c r="W23" s="40">
        <v>15336.560179999999</v>
      </c>
      <c r="X23" s="1"/>
      <c r="Y23" s="1">
        <v>15336.560179999999</v>
      </c>
      <c r="Z23" s="1"/>
      <c r="AA23" s="20">
        <f t="shared" si="15"/>
        <v>0</v>
      </c>
      <c r="AB23" s="1">
        <f t="shared" si="13"/>
        <v>0</v>
      </c>
      <c r="AC23" s="40">
        <f t="shared" si="13"/>
        <v>0</v>
      </c>
      <c r="AD23" s="4">
        <f t="shared" si="13"/>
        <v>0</v>
      </c>
      <c r="AE23" s="40">
        <f t="shared" si="14"/>
        <v>0</v>
      </c>
      <c r="AF23" s="1"/>
      <c r="AG23" s="40"/>
      <c r="AH23" s="4"/>
      <c r="AI23" s="40"/>
      <c r="AJ23" s="40"/>
      <c r="AM23" s="119">
        <f t="shared" si="5"/>
        <v>0</v>
      </c>
      <c r="AN23" s="119">
        <f t="shared" si="2"/>
        <v>0</v>
      </c>
    </row>
    <row r="24" spans="1:40" s="122" customFormat="1" ht="19.899999999999999" customHeight="1" x14ac:dyDescent="0.2">
      <c r="A24" s="15"/>
      <c r="B24" s="127" t="s">
        <v>33</v>
      </c>
      <c r="C24" s="1">
        <v>0</v>
      </c>
      <c r="D24" s="1"/>
      <c r="E24" s="1">
        <v>0</v>
      </c>
      <c r="F24" s="1">
        <v>0</v>
      </c>
      <c r="G24" s="40">
        <f t="shared" si="10"/>
        <v>0</v>
      </c>
      <c r="H24" s="40"/>
      <c r="I24" s="40"/>
      <c r="J24" s="40"/>
      <c r="K24" s="40">
        <f t="shared" si="11"/>
        <v>0</v>
      </c>
      <c r="L24" s="1"/>
      <c r="M24" s="1"/>
      <c r="N24" s="1"/>
      <c r="O24" s="40">
        <f t="shared" si="12"/>
        <v>0</v>
      </c>
      <c r="P24" s="1">
        <v>0</v>
      </c>
      <c r="Q24" s="1">
        <v>0</v>
      </c>
      <c r="R24" s="1">
        <v>0</v>
      </c>
      <c r="S24" s="40">
        <v>0</v>
      </c>
      <c r="T24" s="1"/>
      <c r="U24" s="1"/>
      <c r="V24" s="1"/>
      <c r="W24" s="40">
        <v>0</v>
      </c>
      <c r="X24" s="1"/>
      <c r="Y24" s="1"/>
      <c r="Z24" s="1"/>
      <c r="AA24" s="20">
        <f t="shared" si="15"/>
        <v>0</v>
      </c>
      <c r="AB24" s="1">
        <f t="shared" si="13"/>
        <v>0</v>
      </c>
      <c r="AC24" s="40">
        <f t="shared" si="13"/>
        <v>0</v>
      </c>
      <c r="AD24" s="4">
        <f t="shared" si="13"/>
        <v>0</v>
      </c>
      <c r="AE24" s="40">
        <f t="shared" si="14"/>
        <v>0</v>
      </c>
      <c r="AF24" s="1"/>
      <c r="AG24" s="40"/>
      <c r="AH24" s="4"/>
      <c r="AI24" s="40"/>
      <c r="AJ24" s="40"/>
      <c r="AM24" s="119">
        <f t="shared" si="5"/>
        <v>0</v>
      </c>
      <c r="AN24" s="119">
        <f t="shared" si="2"/>
        <v>0</v>
      </c>
    </row>
    <row r="25" spans="1:40" s="122" customFormat="1" ht="19.899999999999999" customHeight="1" x14ac:dyDescent="0.2">
      <c r="A25" s="15"/>
      <c r="B25" s="127" t="s">
        <v>34</v>
      </c>
      <c r="C25" s="1">
        <v>852.31542000000013</v>
      </c>
      <c r="D25" s="1">
        <v>66.006240000000005</v>
      </c>
      <c r="E25" s="1">
        <v>66.006240000000005</v>
      </c>
      <c r="F25" s="1">
        <v>66.006240000000005</v>
      </c>
      <c r="G25" s="40">
        <f t="shared" si="10"/>
        <v>0</v>
      </c>
      <c r="H25" s="40"/>
      <c r="I25" s="40"/>
      <c r="J25" s="40"/>
      <c r="K25" s="40">
        <f t="shared" si="11"/>
        <v>0</v>
      </c>
      <c r="L25" s="1"/>
      <c r="M25" s="1"/>
      <c r="N25" s="1"/>
      <c r="O25" s="40">
        <f t="shared" si="12"/>
        <v>1229.4398200000012</v>
      </c>
      <c r="P25" s="1">
        <v>0</v>
      </c>
      <c r="Q25" s="1">
        <v>1229.4398200000012</v>
      </c>
      <c r="R25" s="1">
        <v>0</v>
      </c>
      <c r="S25" s="40">
        <f>T25+U25+V25</f>
        <v>786.30918000000202</v>
      </c>
      <c r="T25" s="1">
        <f>T21-SUM(T22:T24)</f>
        <v>0</v>
      </c>
      <c r="U25" s="1">
        <f>U21-SUM(U22:U24)</f>
        <v>786.30918000000202</v>
      </c>
      <c r="V25" s="1">
        <f>V21-SUM(V22:V24)</f>
        <v>0</v>
      </c>
      <c r="W25" s="40">
        <f>X25+Y25+Z25</f>
        <v>786.3091800000002</v>
      </c>
      <c r="X25" s="1">
        <f>X21-SUM(X22:X24)</f>
        <v>0</v>
      </c>
      <c r="Y25" s="1">
        <f>Y21-SUM(Y22:Y24)</f>
        <v>786.3091800000002</v>
      </c>
      <c r="Z25" s="1">
        <f>Z21-SUM(Z22:Z24)</f>
        <v>0</v>
      </c>
      <c r="AA25" s="20">
        <f t="shared" si="15"/>
        <v>-1.8189894035458565E-12</v>
      </c>
      <c r="AB25" s="1">
        <f t="shared" si="13"/>
        <v>0</v>
      </c>
      <c r="AC25" s="40">
        <f t="shared" si="13"/>
        <v>-1.8189894035458565E-12</v>
      </c>
      <c r="AD25" s="4">
        <f t="shared" si="13"/>
        <v>0</v>
      </c>
      <c r="AE25" s="40">
        <f t="shared" si="14"/>
        <v>0</v>
      </c>
      <c r="AF25" s="1"/>
      <c r="AG25" s="40"/>
      <c r="AH25" s="4"/>
      <c r="AI25" s="40"/>
      <c r="AJ25" s="40"/>
      <c r="AM25" s="119">
        <f t="shared" si="5"/>
        <v>-1.8189894035458565E-12</v>
      </c>
      <c r="AN25" s="119">
        <f t="shared" si="2"/>
        <v>-1.8189894035458565E-12</v>
      </c>
    </row>
    <row r="26" spans="1:40" s="122" customFormat="1" ht="67.5" x14ac:dyDescent="0.2">
      <c r="A26" s="15">
        <v>3</v>
      </c>
      <c r="B26" s="126" t="s">
        <v>36</v>
      </c>
      <c r="C26" s="24">
        <v>2995.16689</v>
      </c>
      <c r="D26" s="24">
        <f>SUM(D27:D30)</f>
        <v>624.06819000000007</v>
      </c>
      <c r="E26" s="24">
        <v>624.06819000000007</v>
      </c>
      <c r="F26" s="24">
        <v>624.06819000000007</v>
      </c>
      <c r="G26" s="25">
        <f t="shared" si="10"/>
        <v>0</v>
      </c>
      <c r="H26" s="25"/>
      <c r="I26" s="25"/>
      <c r="J26" s="25"/>
      <c r="K26" s="25">
        <f t="shared" si="11"/>
        <v>0</v>
      </c>
      <c r="L26" s="25"/>
      <c r="M26" s="25"/>
      <c r="N26" s="25"/>
      <c r="O26" s="25">
        <f t="shared" si="12"/>
        <v>2390</v>
      </c>
      <c r="P26" s="26">
        <v>0</v>
      </c>
      <c r="Q26" s="26">
        <v>2390</v>
      </c>
      <c r="R26" s="26">
        <v>0</v>
      </c>
      <c r="S26" s="40">
        <f>T26+U26+V26</f>
        <v>2371.0987</v>
      </c>
      <c r="T26" s="1">
        <v>0</v>
      </c>
      <c r="U26" s="1">
        <v>2371.0987</v>
      </c>
      <c r="V26" s="1">
        <v>0</v>
      </c>
      <c r="W26" s="25">
        <f>X26+Y26+Z26</f>
        <v>2371.0987</v>
      </c>
      <c r="X26" s="26">
        <v>0</v>
      </c>
      <c r="Y26" s="26">
        <v>2371.0987</v>
      </c>
      <c r="Z26" s="26">
        <v>0</v>
      </c>
      <c r="AA26" s="20">
        <f t="shared" si="15"/>
        <v>0</v>
      </c>
      <c r="AB26" s="1">
        <f t="shared" si="13"/>
        <v>0</v>
      </c>
      <c r="AC26" s="40">
        <f t="shared" si="13"/>
        <v>0</v>
      </c>
      <c r="AD26" s="4">
        <f t="shared" si="13"/>
        <v>0</v>
      </c>
      <c r="AE26" s="25">
        <f t="shared" si="14"/>
        <v>0</v>
      </c>
      <c r="AF26" s="26"/>
      <c r="AG26" s="25"/>
      <c r="AH26" s="38"/>
      <c r="AI26" s="25">
        <v>3.99</v>
      </c>
      <c r="AJ26" s="25">
        <v>4.0599999999999996</v>
      </c>
      <c r="AM26" s="119">
        <f t="shared" si="5"/>
        <v>0</v>
      </c>
      <c r="AN26" s="119">
        <f t="shared" si="2"/>
        <v>0</v>
      </c>
    </row>
    <row r="27" spans="1:40" s="122" customFormat="1" ht="19.899999999999999" customHeight="1" x14ac:dyDescent="0.2">
      <c r="A27" s="15"/>
      <c r="B27" s="127" t="s">
        <v>31</v>
      </c>
      <c r="C27" s="1">
        <v>600.35360000000003</v>
      </c>
      <c r="D27" s="1">
        <f>C27</f>
        <v>600.35360000000003</v>
      </c>
      <c r="E27" s="1">
        <v>600.35360000000003</v>
      </c>
      <c r="F27" s="1">
        <v>600.35360000000003</v>
      </c>
      <c r="G27" s="40">
        <f t="shared" si="10"/>
        <v>0</v>
      </c>
      <c r="H27" s="40"/>
      <c r="I27" s="40"/>
      <c r="J27" s="40"/>
      <c r="K27" s="40">
        <f t="shared" si="11"/>
        <v>0</v>
      </c>
      <c r="L27" s="1"/>
      <c r="M27" s="1"/>
      <c r="N27" s="1"/>
      <c r="O27" s="40">
        <f t="shared" si="12"/>
        <v>0</v>
      </c>
      <c r="P27" s="1">
        <v>0</v>
      </c>
      <c r="Q27" s="1">
        <v>0</v>
      </c>
      <c r="R27" s="1">
        <v>0</v>
      </c>
      <c r="S27" s="40">
        <v>0</v>
      </c>
      <c r="T27" s="1"/>
      <c r="U27" s="1"/>
      <c r="V27" s="1"/>
      <c r="W27" s="40">
        <v>0</v>
      </c>
      <c r="X27" s="1"/>
      <c r="Y27" s="1"/>
      <c r="Z27" s="1"/>
      <c r="AA27" s="20">
        <f t="shared" si="15"/>
        <v>0</v>
      </c>
      <c r="AB27" s="1">
        <f t="shared" si="13"/>
        <v>0</v>
      </c>
      <c r="AC27" s="40">
        <f t="shared" si="13"/>
        <v>0</v>
      </c>
      <c r="AD27" s="4">
        <f t="shared" si="13"/>
        <v>0</v>
      </c>
      <c r="AE27" s="40">
        <f t="shared" si="14"/>
        <v>0</v>
      </c>
      <c r="AF27" s="1"/>
      <c r="AG27" s="40"/>
      <c r="AH27" s="4"/>
      <c r="AI27" s="40"/>
      <c r="AJ27" s="40"/>
      <c r="AM27" s="119">
        <f t="shared" si="5"/>
        <v>0</v>
      </c>
      <c r="AN27" s="119">
        <f t="shared" si="2"/>
        <v>0</v>
      </c>
    </row>
    <row r="28" spans="1:40" s="122" customFormat="1" ht="19.899999999999999" customHeight="1" x14ac:dyDescent="0.2">
      <c r="A28" s="15"/>
      <c r="B28" s="127" t="s">
        <v>32</v>
      </c>
      <c r="C28" s="1">
        <v>2246.61166</v>
      </c>
      <c r="D28" s="1"/>
      <c r="E28" s="1">
        <v>0</v>
      </c>
      <c r="F28" s="1">
        <v>0</v>
      </c>
      <c r="G28" s="40">
        <f t="shared" si="10"/>
        <v>0</v>
      </c>
      <c r="H28" s="40"/>
      <c r="I28" s="40"/>
      <c r="J28" s="40"/>
      <c r="K28" s="40">
        <f t="shared" si="11"/>
        <v>0</v>
      </c>
      <c r="L28" s="1"/>
      <c r="M28" s="1"/>
      <c r="N28" s="1"/>
      <c r="O28" s="40">
        <f t="shared" si="12"/>
        <v>2246.61166</v>
      </c>
      <c r="P28" s="1">
        <v>0</v>
      </c>
      <c r="Q28" s="1">
        <v>2246.61166</v>
      </c>
      <c r="R28" s="1">
        <v>0</v>
      </c>
      <c r="S28" s="40">
        <v>2246.61166</v>
      </c>
      <c r="T28" s="1"/>
      <c r="U28" s="1">
        <v>2246.61166</v>
      </c>
      <c r="V28" s="1"/>
      <c r="W28" s="40">
        <v>2246.61166</v>
      </c>
      <c r="X28" s="1"/>
      <c r="Y28" s="1">
        <v>2246.61166</v>
      </c>
      <c r="Z28" s="1"/>
      <c r="AA28" s="20">
        <f t="shared" si="15"/>
        <v>0</v>
      </c>
      <c r="AB28" s="1">
        <f t="shared" si="13"/>
        <v>0</v>
      </c>
      <c r="AC28" s="40">
        <f t="shared" si="13"/>
        <v>0</v>
      </c>
      <c r="AD28" s="4">
        <f t="shared" si="13"/>
        <v>0</v>
      </c>
      <c r="AE28" s="40">
        <f t="shared" si="14"/>
        <v>0</v>
      </c>
      <c r="AF28" s="1"/>
      <c r="AG28" s="40"/>
      <c r="AH28" s="4"/>
      <c r="AI28" s="40"/>
      <c r="AJ28" s="40"/>
      <c r="AM28" s="119">
        <f t="shared" si="5"/>
        <v>0</v>
      </c>
      <c r="AN28" s="119">
        <f t="shared" si="2"/>
        <v>0</v>
      </c>
    </row>
    <row r="29" spans="1:40" s="122" customFormat="1" ht="19.899999999999999" customHeight="1" x14ac:dyDescent="0.2">
      <c r="A29" s="15"/>
      <c r="B29" s="127" t="s">
        <v>33</v>
      </c>
      <c r="C29" s="1">
        <v>0</v>
      </c>
      <c r="D29" s="1"/>
      <c r="E29" s="1">
        <v>0</v>
      </c>
      <c r="F29" s="1">
        <v>0</v>
      </c>
      <c r="G29" s="40">
        <f t="shared" si="10"/>
        <v>0</v>
      </c>
      <c r="H29" s="40"/>
      <c r="I29" s="40"/>
      <c r="J29" s="40"/>
      <c r="K29" s="40">
        <f t="shared" si="11"/>
        <v>0</v>
      </c>
      <c r="L29" s="1"/>
      <c r="M29" s="1"/>
      <c r="N29" s="1"/>
      <c r="O29" s="40">
        <f t="shared" si="12"/>
        <v>0</v>
      </c>
      <c r="P29" s="1">
        <v>0</v>
      </c>
      <c r="Q29" s="1">
        <v>0</v>
      </c>
      <c r="R29" s="1">
        <v>0</v>
      </c>
      <c r="S29" s="40">
        <v>0</v>
      </c>
      <c r="T29" s="1"/>
      <c r="U29" s="1"/>
      <c r="V29" s="1"/>
      <c r="W29" s="40">
        <v>0</v>
      </c>
      <c r="X29" s="1"/>
      <c r="Y29" s="1"/>
      <c r="Z29" s="1"/>
      <c r="AA29" s="20">
        <f t="shared" si="15"/>
        <v>0</v>
      </c>
      <c r="AB29" s="1">
        <f t="shared" si="13"/>
        <v>0</v>
      </c>
      <c r="AC29" s="40">
        <f t="shared" si="13"/>
        <v>0</v>
      </c>
      <c r="AD29" s="4">
        <f t="shared" si="13"/>
        <v>0</v>
      </c>
      <c r="AE29" s="40">
        <f t="shared" si="14"/>
        <v>0</v>
      </c>
      <c r="AF29" s="1"/>
      <c r="AG29" s="40"/>
      <c r="AH29" s="4"/>
      <c r="AI29" s="40"/>
      <c r="AJ29" s="40"/>
      <c r="AM29" s="119">
        <f t="shared" si="5"/>
        <v>0</v>
      </c>
      <c r="AN29" s="119">
        <f t="shared" si="2"/>
        <v>0</v>
      </c>
    </row>
    <row r="30" spans="1:40" s="122" customFormat="1" ht="19.899999999999999" customHeight="1" x14ac:dyDescent="0.2">
      <c r="A30" s="15"/>
      <c r="B30" s="127" t="s">
        <v>34</v>
      </c>
      <c r="C30" s="1">
        <v>148.20162999999999</v>
      </c>
      <c r="D30" s="1">
        <v>23.714590000000001</v>
      </c>
      <c r="E30" s="1">
        <v>23.714590000000001</v>
      </c>
      <c r="F30" s="1">
        <v>23.714590000000001</v>
      </c>
      <c r="G30" s="40">
        <f t="shared" si="10"/>
        <v>0</v>
      </c>
      <c r="H30" s="40"/>
      <c r="I30" s="40"/>
      <c r="J30" s="40"/>
      <c r="K30" s="40">
        <f t="shared" si="11"/>
        <v>0</v>
      </c>
      <c r="L30" s="1"/>
      <c r="M30" s="1"/>
      <c r="N30" s="1"/>
      <c r="O30" s="40">
        <f t="shared" si="12"/>
        <v>143.38833999999997</v>
      </c>
      <c r="P30" s="1">
        <v>0</v>
      </c>
      <c r="Q30" s="1">
        <v>143.38833999999997</v>
      </c>
      <c r="R30" s="1">
        <v>0</v>
      </c>
      <c r="S30" s="40">
        <f>T30+U30+V30</f>
        <v>124.48703999999998</v>
      </c>
      <c r="T30" s="1">
        <f>T26-SUM(T27:T29)</f>
        <v>0</v>
      </c>
      <c r="U30" s="1">
        <f>U26-SUM(U27:U29)</f>
        <v>124.48703999999998</v>
      </c>
      <c r="V30" s="1">
        <f>V26-SUM(V27:V29)</f>
        <v>0</v>
      </c>
      <c r="W30" s="40">
        <f>X30+Y30+Z30</f>
        <v>124.48703999999998</v>
      </c>
      <c r="X30" s="1">
        <f>X26-SUM(X27:X29)</f>
        <v>0</v>
      </c>
      <c r="Y30" s="1">
        <f>Y26-SUM(Y27:Y29)</f>
        <v>124.48703999999998</v>
      </c>
      <c r="Z30" s="1">
        <f>Z26-SUM(Z27:Z29)</f>
        <v>0</v>
      </c>
      <c r="AA30" s="20">
        <f t="shared" si="15"/>
        <v>0</v>
      </c>
      <c r="AB30" s="1">
        <f t="shared" si="13"/>
        <v>0</v>
      </c>
      <c r="AC30" s="40">
        <f t="shared" si="13"/>
        <v>0</v>
      </c>
      <c r="AD30" s="4">
        <f t="shared" si="13"/>
        <v>0</v>
      </c>
      <c r="AE30" s="40">
        <f t="shared" si="14"/>
        <v>0</v>
      </c>
      <c r="AF30" s="1"/>
      <c r="AG30" s="40"/>
      <c r="AH30" s="4"/>
      <c r="AI30" s="40"/>
      <c r="AJ30" s="40"/>
      <c r="AM30" s="119">
        <f t="shared" si="5"/>
        <v>0</v>
      </c>
      <c r="AN30" s="119">
        <f t="shared" si="2"/>
        <v>0</v>
      </c>
    </row>
    <row r="31" spans="1:40" s="122" customFormat="1" ht="94.5" x14ac:dyDescent="0.2">
      <c r="A31" s="15">
        <v>4</v>
      </c>
      <c r="B31" s="126" t="s">
        <v>37</v>
      </c>
      <c r="C31" s="24">
        <v>4986.1151900000004</v>
      </c>
      <c r="D31" s="24">
        <f>SUM(D32:D35)</f>
        <v>1091.4760900000001</v>
      </c>
      <c r="E31" s="24">
        <v>1091.4760900000001</v>
      </c>
      <c r="F31" s="24">
        <v>1091.4760900000001</v>
      </c>
      <c r="G31" s="25">
        <f t="shared" si="10"/>
        <v>0</v>
      </c>
      <c r="H31" s="25"/>
      <c r="I31" s="25"/>
      <c r="J31" s="25"/>
      <c r="K31" s="25">
        <f t="shared" si="11"/>
        <v>0</v>
      </c>
      <c r="L31" s="25"/>
      <c r="M31" s="25"/>
      <c r="N31" s="25"/>
      <c r="O31" s="25">
        <f t="shared" si="12"/>
        <v>3920</v>
      </c>
      <c r="P31" s="26">
        <v>0</v>
      </c>
      <c r="Q31" s="26">
        <v>3920</v>
      </c>
      <c r="R31" s="26">
        <v>0</v>
      </c>
      <c r="S31" s="40">
        <f>T31+U31+V31</f>
        <v>3894.6391000000003</v>
      </c>
      <c r="T31" s="1">
        <v>0</v>
      </c>
      <c r="U31" s="1">
        <v>3894.6391000000003</v>
      </c>
      <c r="V31" s="1">
        <v>0</v>
      </c>
      <c r="W31" s="25">
        <f>X31+Y31+Z31</f>
        <v>3894.6391000000003</v>
      </c>
      <c r="X31" s="26">
        <v>0</v>
      </c>
      <c r="Y31" s="26">
        <v>3894.6391000000003</v>
      </c>
      <c r="Z31" s="26">
        <v>0</v>
      </c>
      <c r="AA31" s="20">
        <f t="shared" si="15"/>
        <v>0</v>
      </c>
      <c r="AB31" s="1">
        <f t="shared" si="13"/>
        <v>0</v>
      </c>
      <c r="AC31" s="40">
        <f t="shared" si="13"/>
        <v>0</v>
      </c>
      <c r="AD31" s="4">
        <f t="shared" si="13"/>
        <v>0</v>
      </c>
      <c r="AE31" s="25">
        <f t="shared" si="14"/>
        <v>0</v>
      </c>
      <c r="AF31" s="26"/>
      <c r="AG31" s="25"/>
      <c r="AH31" s="38"/>
      <c r="AI31" s="25">
        <v>6.68</v>
      </c>
      <c r="AJ31" s="25">
        <v>6.76</v>
      </c>
      <c r="AM31" s="119">
        <f t="shared" si="5"/>
        <v>0</v>
      </c>
      <c r="AN31" s="119">
        <f t="shared" si="2"/>
        <v>0</v>
      </c>
    </row>
    <row r="32" spans="1:40" s="122" customFormat="1" ht="19.899999999999999" customHeight="1" x14ac:dyDescent="0.2">
      <c r="A32" s="15"/>
      <c r="B32" s="127" t="s">
        <v>31</v>
      </c>
      <c r="C32" s="1">
        <v>1050</v>
      </c>
      <c r="D32" s="1">
        <f>C32</f>
        <v>1050</v>
      </c>
      <c r="E32" s="1">
        <v>1050</v>
      </c>
      <c r="F32" s="1">
        <v>1050</v>
      </c>
      <c r="G32" s="40">
        <f t="shared" si="10"/>
        <v>0</v>
      </c>
      <c r="H32" s="40"/>
      <c r="I32" s="40"/>
      <c r="J32" s="40"/>
      <c r="K32" s="40">
        <f t="shared" si="11"/>
        <v>0</v>
      </c>
      <c r="L32" s="1"/>
      <c r="M32" s="1"/>
      <c r="N32" s="1"/>
      <c r="O32" s="40">
        <f t="shared" si="12"/>
        <v>0</v>
      </c>
      <c r="P32" s="1">
        <v>0</v>
      </c>
      <c r="Q32" s="1">
        <v>0</v>
      </c>
      <c r="R32" s="1">
        <v>0</v>
      </c>
      <c r="S32" s="40">
        <v>0</v>
      </c>
      <c r="T32" s="1"/>
      <c r="U32" s="1"/>
      <c r="V32" s="1"/>
      <c r="W32" s="40">
        <v>0</v>
      </c>
      <c r="X32" s="1"/>
      <c r="Y32" s="1"/>
      <c r="Z32" s="1"/>
      <c r="AA32" s="20">
        <f t="shared" si="15"/>
        <v>0</v>
      </c>
      <c r="AB32" s="1">
        <f t="shared" ref="AB32:AD110" si="16">X32+H32-L32-(T32-AF32)</f>
        <v>0</v>
      </c>
      <c r="AC32" s="40">
        <f t="shared" si="16"/>
        <v>0</v>
      </c>
      <c r="AD32" s="4">
        <f t="shared" si="16"/>
        <v>0</v>
      </c>
      <c r="AE32" s="40">
        <f t="shared" si="14"/>
        <v>0</v>
      </c>
      <c r="AF32" s="1"/>
      <c r="AG32" s="40"/>
      <c r="AH32" s="4"/>
      <c r="AI32" s="40"/>
      <c r="AJ32" s="40"/>
      <c r="AM32" s="119">
        <f t="shared" si="5"/>
        <v>0</v>
      </c>
      <c r="AN32" s="119">
        <f t="shared" si="2"/>
        <v>0</v>
      </c>
    </row>
    <row r="33" spans="1:40" s="122" customFormat="1" ht="19.899999999999999" customHeight="1" x14ac:dyDescent="0.2">
      <c r="A33" s="15"/>
      <c r="B33" s="127" t="s">
        <v>32</v>
      </c>
      <c r="C33" s="1">
        <v>3695.3526000000002</v>
      </c>
      <c r="D33" s="1"/>
      <c r="E33" s="1">
        <v>0</v>
      </c>
      <c r="F33" s="1">
        <v>0</v>
      </c>
      <c r="G33" s="40">
        <f t="shared" si="10"/>
        <v>0</v>
      </c>
      <c r="H33" s="40"/>
      <c r="I33" s="40"/>
      <c r="J33" s="40"/>
      <c r="K33" s="40">
        <f t="shared" si="11"/>
        <v>0</v>
      </c>
      <c r="L33" s="1"/>
      <c r="M33" s="1"/>
      <c r="N33" s="1"/>
      <c r="O33" s="40">
        <f t="shared" si="12"/>
        <v>3695.3526000000002</v>
      </c>
      <c r="P33" s="1">
        <v>0</v>
      </c>
      <c r="Q33" s="1">
        <v>3695.3526000000002</v>
      </c>
      <c r="R33" s="1">
        <v>0</v>
      </c>
      <c r="S33" s="40">
        <v>3695.3526000000002</v>
      </c>
      <c r="T33" s="1"/>
      <c r="U33" s="1">
        <v>3695.3526000000002</v>
      </c>
      <c r="V33" s="1"/>
      <c r="W33" s="40">
        <v>3695.3526000000002</v>
      </c>
      <c r="X33" s="1"/>
      <c r="Y33" s="1">
        <v>3695.3526000000002</v>
      </c>
      <c r="Z33" s="1"/>
      <c r="AA33" s="20">
        <f t="shared" si="15"/>
        <v>0</v>
      </c>
      <c r="AB33" s="1">
        <f t="shared" si="16"/>
        <v>0</v>
      </c>
      <c r="AC33" s="40">
        <f t="shared" si="16"/>
        <v>0</v>
      </c>
      <c r="AD33" s="4">
        <f t="shared" si="16"/>
        <v>0</v>
      </c>
      <c r="AE33" s="40">
        <f t="shared" si="14"/>
        <v>0</v>
      </c>
      <c r="AF33" s="1"/>
      <c r="AG33" s="40"/>
      <c r="AH33" s="4"/>
      <c r="AI33" s="40"/>
      <c r="AJ33" s="40"/>
      <c r="AM33" s="119">
        <f t="shared" si="5"/>
        <v>0</v>
      </c>
      <c r="AN33" s="119">
        <f t="shared" si="2"/>
        <v>0</v>
      </c>
    </row>
    <row r="34" spans="1:40" s="122" customFormat="1" ht="19.899999999999999" customHeight="1" x14ac:dyDescent="0.2">
      <c r="A34" s="15"/>
      <c r="B34" s="127" t="s">
        <v>33</v>
      </c>
      <c r="C34" s="1">
        <v>0</v>
      </c>
      <c r="D34" s="1"/>
      <c r="E34" s="1">
        <v>0</v>
      </c>
      <c r="F34" s="1">
        <v>0</v>
      </c>
      <c r="G34" s="40">
        <f t="shared" si="10"/>
        <v>0</v>
      </c>
      <c r="H34" s="40"/>
      <c r="I34" s="40"/>
      <c r="J34" s="40"/>
      <c r="K34" s="40">
        <f t="shared" si="11"/>
        <v>0</v>
      </c>
      <c r="L34" s="1"/>
      <c r="M34" s="1"/>
      <c r="N34" s="1"/>
      <c r="O34" s="40">
        <f t="shared" si="12"/>
        <v>0</v>
      </c>
      <c r="P34" s="1">
        <v>0</v>
      </c>
      <c r="Q34" s="1">
        <v>0</v>
      </c>
      <c r="R34" s="1">
        <v>0</v>
      </c>
      <c r="S34" s="40">
        <v>0</v>
      </c>
      <c r="T34" s="1"/>
      <c r="U34" s="1"/>
      <c r="V34" s="1"/>
      <c r="W34" s="40">
        <v>0</v>
      </c>
      <c r="X34" s="1"/>
      <c r="Y34" s="1"/>
      <c r="Z34" s="1"/>
      <c r="AA34" s="20">
        <f t="shared" si="15"/>
        <v>0</v>
      </c>
      <c r="AB34" s="1">
        <f t="shared" si="16"/>
        <v>0</v>
      </c>
      <c r="AC34" s="40">
        <f t="shared" si="16"/>
        <v>0</v>
      </c>
      <c r="AD34" s="4">
        <f t="shared" si="16"/>
        <v>0</v>
      </c>
      <c r="AE34" s="40">
        <f t="shared" si="14"/>
        <v>0</v>
      </c>
      <c r="AF34" s="1"/>
      <c r="AG34" s="40"/>
      <c r="AH34" s="4"/>
      <c r="AI34" s="40"/>
      <c r="AJ34" s="40"/>
      <c r="AM34" s="119">
        <f t="shared" si="5"/>
        <v>0</v>
      </c>
      <c r="AN34" s="119">
        <f t="shared" si="2"/>
        <v>0</v>
      </c>
    </row>
    <row r="35" spans="1:40" s="122" customFormat="1" ht="19.899999999999999" customHeight="1" x14ac:dyDescent="0.2">
      <c r="A35" s="15"/>
      <c r="B35" s="127" t="s">
        <v>34</v>
      </c>
      <c r="C35" s="1">
        <v>240.76259000000002</v>
      </c>
      <c r="D35" s="1">
        <v>41.476089999999999</v>
      </c>
      <c r="E35" s="1">
        <v>41.476089999999999</v>
      </c>
      <c r="F35" s="1">
        <v>41.476089999999999</v>
      </c>
      <c r="G35" s="40">
        <f t="shared" si="10"/>
        <v>0</v>
      </c>
      <c r="H35" s="40"/>
      <c r="I35" s="40"/>
      <c r="J35" s="40"/>
      <c r="K35" s="40">
        <f t="shared" si="11"/>
        <v>0</v>
      </c>
      <c r="L35" s="1"/>
      <c r="M35" s="1"/>
      <c r="N35" s="1"/>
      <c r="O35" s="40">
        <f t="shared" si="12"/>
        <v>224.64739999999966</v>
      </c>
      <c r="P35" s="1">
        <v>0</v>
      </c>
      <c r="Q35" s="1">
        <v>224.64739999999966</v>
      </c>
      <c r="R35" s="1">
        <v>0</v>
      </c>
      <c r="S35" s="40">
        <f>T35+U35+V35</f>
        <v>199.28650000000016</v>
      </c>
      <c r="T35" s="1">
        <f>T31-SUM(T32:T34)</f>
        <v>0</v>
      </c>
      <c r="U35" s="1">
        <f>U31-SUM(U32:U34)</f>
        <v>199.28650000000016</v>
      </c>
      <c r="V35" s="1">
        <f>V31-SUM(V32:V34)</f>
        <v>0</v>
      </c>
      <c r="W35" s="40">
        <f>X35+Y35+Z35</f>
        <v>199.28650000000016</v>
      </c>
      <c r="X35" s="1">
        <f>X31-SUM(X32:X34)</f>
        <v>0</v>
      </c>
      <c r="Y35" s="1">
        <f>Y31-SUM(Y32:Y34)</f>
        <v>199.28650000000016</v>
      </c>
      <c r="Z35" s="1">
        <f>Z31-SUM(Z32:Z34)</f>
        <v>0</v>
      </c>
      <c r="AA35" s="20">
        <f t="shared" si="15"/>
        <v>0</v>
      </c>
      <c r="AB35" s="1">
        <f t="shared" si="16"/>
        <v>0</v>
      </c>
      <c r="AC35" s="40">
        <f t="shared" si="16"/>
        <v>0</v>
      </c>
      <c r="AD35" s="4">
        <f t="shared" si="16"/>
        <v>0</v>
      </c>
      <c r="AE35" s="40">
        <f t="shared" si="14"/>
        <v>0</v>
      </c>
      <c r="AF35" s="1"/>
      <c r="AG35" s="40"/>
      <c r="AH35" s="4"/>
      <c r="AI35" s="40"/>
      <c r="AJ35" s="40"/>
      <c r="AM35" s="119">
        <f t="shared" si="5"/>
        <v>0</v>
      </c>
      <c r="AN35" s="119">
        <f t="shared" si="2"/>
        <v>0</v>
      </c>
    </row>
    <row r="36" spans="1:40" s="122" customFormat="1" ht="94.5" x14ac:dyDescent="0.2">
      <c r="A36" s="15">
        <v>5</v>
      </c>
      <c r="B36" s="126" t="s">
        <v>38</v>
      </c>
      <c r="C36" s="24">
        <v>9705.6678699999975</v>
      </c>
      <c r="D36" s="24">
        <f>SUM(D37:D40)</f>
        <v>1994.80249</v>
      </c>
      <c r="E36" s="24">
        <v>1994.80249</v>
      </c>
      <c r="F36" s="24">
        <v>1994.80249</v>
      </c>
      <c r="G36" s="25">
        <f t="shared" si="10"/>
        <v>0</v>
      </c>
      <c r="H36" s="25"/>
      <c r="I36" s="25"/>
      <c r="J36" s="25"/>
      <c r="K36" s="25">
        <f t="shared" si="11"/>
        <v>0</v>
      </c>
      <c r="L36" s="25"/>
      <c r="M36" s="25"/>
      <c r="N36" s="25"/>
      <c r="O36" s="25">
        <f t="shared" si="12"/>
        <v>7713.3</v>
      </c>
      <c r="P36" s="26">
        <v>0</v>
      </c>
      <c r="Q36" s="26">
        <v>7713.3</v>
      </c>
      <c r="R36" s="26">
        <v>0</v>
      </c>
      <c r="S36" s="40">
        <f>T36+U36+V36</f>
        <v>7525.8700799999997</v>
      </c>
      <c r="T36" s="1">
        <v>0</v>
      </c>
      <c r="U36" s="1">
        <v>7525.8700799999997</v>
      </c>
      <c r="V36" s="1">
        <v>0</v>
      </c>
      <c r="W36" s="25">
        <f>X36+Y36+Z36</f>
        <v>7525.8700799999997</v>
      </c>
      <c r="X36" s="26">
        <v>0</v>
      </c>
      <c r="Y36" s="26">
        <v>7525.8700799999997</v>
      </c>
      <c r="Z36" s="26">
        <v>0</v>
      </c>
      <c r="AA36" s="20">
        <f t="shared" si="15"/>
        <v>0</v>
      </c>
      <c r="AB36" s="1">
        <f t="shared" si="16"/>
        <v>0</v>
      </c>
      <c r="AC36" s="40">
        <f t="shared" si="16"/>
        <v>0</v>
      </c>
      <c r="AD36" s="4">
        <f t="shared" si="16"/>
        <v>0</v>
      </c>
      <c r="AE36" s="25">
        <f t="shared" si="14"/>
        <v>0</v>
      </c>
      <c r="AF36" s="26"/>
      <c r="AG36" s="25"/>
      <c r="AH36" s="38"/>
      <c r="AI36" s="25"/>
      <c r="AJ36" s="25"/>
      <c r="AM36" s="119">
        <f t="shared" si="5"/>
        <v>0</v>
      </c>
      <c r="AN36" s="119">
        <f t="shared" si="2"/>
        <v>0</v>
      </c>
    </row>
    <row r="37" spans="1:40" s="122" customFormat="1" ht="19.899999999999999" customHeight="1" x14ac:dyDescent="0.2">
      <c r="A37" s="15"/>
      <c r="B37" s="127" t="s">
        <v>31</v>
      </c>
      <c r="C37" s="1">
        <v>1919</v>
      </c>
      <c r="D37" s="1">
        <f>C37</f>
        <v>1919</v>
      </c>
      <c r="E37" s="1">
        <v>1919</v>
      </c>
      <c r="F37" s="1">
        <v>1919</v>
      </c>
      <c r="G37" s="40">
        <f t="shared" si="10"/>
        <v>0</v>
      </c>
      <c r="H37" s="40"/>
      <c r="I37" s="40"/>
      <c r="J37" s="40"/>
      <c r="K37" s="40">
        <f t="shared" si="11"/>
        <v>0</v>
      </c>
      <c r="L37" s="1"/>
      <c r="M37" s="1"/>
      <c r="N37" s="1"/>
      <c r="O37" s="40">
        <f t="shared" si="12"/>
        <v>0</v>
      </c>
      <c r="P37" s="1">
        <v>0</v>
      </c>
      <c r="Q37" s="1">
        <v>0</v>
      </c>
      <c r="R37" s="1">
        <v>0</v>
      </c>
      <c r="S37" s="40">
        <v>0</v>
      </c>
      <c r="T37" s="1"/>
      <c r="U37" s="1"/>
      <c r="V37" s="1"/>
      <c r="W37" s="40">
        <v>0</v>
      </c>
      <c r="X37" s="128"/>
      <c r="Y37" s="1"/>
      <c r="Z37" s="1"/>
      <c r="AA37" s="20">
        <f t="shared" si="15"/>
        <v>0</v>
      </c>
      <c r="AB37" s="1">
        <f t="shared" si="16"/>
        <v>0</v>
      </c>
      <c r="AC37" s="40">
        <f t="shared" si="16"/>
        <v>0</v>
      </c>
      <c r="AD37" s="4">
        <f t="shared" si="16"/>
        <v>0</v>
      </c>
      <c r="AE37" s="40">
        <f t="shared" si="14"/>
        <v>0</v>
      </c>
      <c r="AF37" s="1"/>
      <c r="AG37" s="40"/>
      <c r="AH37" s="4"/>
      <c r="AI37" s="40"/>
      <c r="AJ37" s="40"/>
      <c r="AM37" s="119">
        <f t="shared" si="5"/>
        <v>0</v>
      </c>
      <c r="AN37" s="119">
        <f t="shared" si="2"/>
        <v>0</v>
      </c>
    </row>
    <row r="38" spans="1:40" s="122" customFormat="1" ht="19.899999999999999" customHeight="1" x14ac:dyDescent="0.2">
      <c r="A38" s="15"/>
      <c r="B38" s="127" t="s">
        <v>32</v>
      </c>
      <c r="C38" s="1">
        <v>7471.9007600000004</v>
      </c>
      <c r="D38" s="1"/>
      <c r="E38" s="1">
        <v>0</v>
      </c>
      <c r="F38" s="1">
        <v>0</v>
      </c>
      <c r="G38" s="40">
        <f t="shared" si="10"/>
        <v>0</v>
      </c>
      <c r="H38" s="40"/>
      <c r="I38" s="40"/>
      <c r="J38" s="40"/>
      <c r="K38" s="40">
        <f t="shared" si="11"/>
        <v>0</v>
      </c>
      <c r="L38" s="1"/>
      <c r="M38" s="1"/>
      <c r="N38" s="1"/>
      <c r="O38" s="40">
        <f t="shared" si="12"/>
        <v>7471.9007600000004</v>
      </c>
      <c r="P38" s="1">
        <v>0</v>
      </c>
      <c r="Q38" s="1">
        <v>7471.9007600000004</v>
      </c>
      <c r="R38" s="1">
        <v>0</v>
      </c>
      <c r="S38" s="40">
        <v>7339.3876</v>
      </c>
      <c r="T38" s="1"/>
      <c r="U38" s="1">
        <v>7339.3876</v>
      </c>
      <c r="V38" s="1"/>
      <c r="W38" s="40">
        <v>7339.3876</v>
      </c>
      <c r="X38" s="128"/>
      <c r="Y38" s="1">
        <v>7339.3876</v>
      </c>
      <c r="Z38" s="1"/>
      <c r="AA38" s="20">
        <f t="shared" si="15"/>
        <v>0</v>
      </c>
      <c r="AB38" s="1">
        <f t="shared" si="16"/>
        <v>0</v>
      </c>
      <c r="AC38" s="40">
        <f t="shared" si="16"/>
        <v>0</v>
      </c>
      <c r="AD38" s="4">
        <f t="shared" si="16"/>
        <v>0</v>
      </c>
      <c r="AE38" s="40">
        <f t="shared" si="14"/>
        <v>0</v>
      </c>
      <c r="AF38" s="1"/>
      <c r="AG38" s="40"/>
      <c r="AH38" s="4"/>
      <c r="AI38" s="40"/>
      <c r="AJ38" s="40"/>
      <c r="AM38" s="119">
        <f t="shared" si="5"/>
        <v>0</v>
      </c>
      <c r="AN38" s="119">
        <f t="shared" si="2"/>
        <v>0</v>
      </c>
    </row>
    <row r="39" spans="1:40" s="122" customFormat="1" ht="19.899999999999999" customHeight="1" x14ac:dyDescent="0.2">
      <c r="A39" s="15"/>
      <c r="B39" s="127" t="s">
        <v>33</v>
      </c>
      <c r="C39" s="1">
        <v>0</v>
      </c>
      <c r="D39" s="1"/>
      <c r="E39" s="1">
        <v>0</v>
      </c>
      <c r="F39" s="1">
        <v>0</v>
      </c>
      <c r="G39" s="40">
        <f t="shared" si="10"/>
        <v>0</v>
      </c>
      <c r="H39" s="40"/>
      <c r="I39" s="40"/>
      <c r="J39" s="40"/>
      <c r="K39" s="40">
        <f t="shared" si="11"/>
        <v>0</v>
      </c>
      <c r="L39" s="1"/>
      <c r="M39" s="1"/>
      <c r="N39" s="1"/>
      <c r="O39" s="40">
        <f t="shared" si="12"/>
        <v>0</v>
      </c>
      <c r="P39" s="1">
        <v>0</v>
      </c>
      <c r="Q39" s="1">
        <v>0</v>
      </c>
      <c r="R39" s="1">
        <v>0</v>
      </c>
      <c r="S39" s="40">
        <v>0</v>
      </c>
      <c r="T39" s="1"/>
      <c r="U39" s="1"/>
      <c r="V39" s="1"/>
      <c r="W39" s="40">
        <v>0</v>
      </c>
      <c r="X39" s="128"/>
      <c r="Y39" s="1"/>
      <c r="Z39" s="1"/>
      <c r="AA39" s="20">
        <f t="shared" si="15"/>
        <v>0</v>
      </c>
      <c r="AB39" s="1">
        <f t="shared" si="16"/>
        <v>0</v>
      </c>
      <c r="AC39" s="40">
        <f t="shared" si="16"/>
        <v>0</v>
      </c>
      <c r="AD39" s="4">
        <f t="shared" si="16"/>
        <v>0</v>
      </c>
      <c r="AE39" s="40">
        <f t="shared" si="14"/>
        <v>0</v>
      </c>
      <c r="AF39" s="1"/>
      <c r="AG39" s="40"/>
      <c r="AH39" s="4"/>
      <c r="AI39" s="40"/>
      <c r="AJ39" s="40"/>
      <c r="AM39" s="119">
        <f t="shared" si="5"/>
        <v>0</v>
      </c>
      <c r="AN39" s="119">
        <f t="shared" si="2"/>
        <v>0</v>
      </c>
    </row>
    <row r="40" spans="1:40" s="122" customFormat="1" ht="19.899999999999999" customHeight="1" x14ac:dyDescent="0.2">
      <c r="A40" s="15"/>
      <c r="B40" s="127" t="s">
        <v>34</v>
      </c>
      <c r="C40" s="1">
        <v>314.76711000000006</v>
      </c>
      <c r="D40" s="1">
        <v>75.802490000000006</v>
      </c>
      <c r="E40" s="1">
        <v>75.802490000000006</v>
      </c>
      <c r="F40" s="1">
        <v>75.802490000000006</v>
      </c>
      <c r="G40" s="40">
        <f t="shared" si="10"/>
        <v>0</v>
      </c>
      <c r="H40" s="40"/>
      <c r="I40" s="40"/>
      <c r="J40" s="40"/>
      <c r="K40" s="40">
        <f t="shared" si="11"/>
        <v>0</v>
      </c>
      <c r="L40" s="1"/>
      <c r="M40" s="1"/>
      <c r="N40" s="1"/>
      <c r="O40" s="40">
        <f t="shared" si="12"/>
        <v>241.39923999999908</v>
      </c>
      <c r="P40" s="1">
        <v>0</v>
      </c>
      <c r="Q40" s="1">
        <v>241.39923999999908</v>
      </c>
      <c r="R40" s="1">
        <v>0</v>
      </c>
      <c r="S40" s="40">
        <f>T40+U40+V40</f>
        <v>186.48247999999967</v>
      </c>
      <c r="T40" s="1">
        <f>T36-SUM(T37:T39)</f>
        <v>0</v>
      </c>
      <c r="U40" s="1">
        <f>U36-SUM(U37:U39)</f>
        <v>186.48247999999967</v>
      </c>
      <c r="V40" s="1">
        <f>V36-SUM(V37:V39)</f>
        <v>0</v>
      </c>
      <c r="W40" s="40">
        <f>X40+Y40+Z40</f>
        <v>186.48247999999967</v>
      </c>
      <c r="X40" s="1">
        <f>X36-SUM(X37:X39)</f>
        <v>0</v>
      </c>
      <c r="Y40" s="1">
        <f>Y36-SUM(Y37:Y39)</f>
        <v>186.48247999999967</v>
      </c>
      <c r="Z40" s="1">
        <f>Z36-SUM(Z37:Z39)</f>
        <v>0</v>
      </c>
      <c r="AA40" s="20">
        <f t="shared" si="15"/>
        <v>0</v>
      </c>
      <c r="AB40" s="1">
        <f t="shared" si="16"/>
        <v>0</v>
      </c>
      <c r="AC40" s="40">
        <f t="shared" si="16"/>
        <v>0</v>
      </c>
      <c r="AD40" s="4">
        <f t="shared" si="16"/>
        <v>0</v>
      </c>
      <c r="AE40" s="40">
        <f t="shared" si="14"/>
        <v>0</v>
      </c>
      <c r="AF40" s="1"/>
      <c r="AG40" s="40"/>
      <c r="AH40" s="4"/>
      <c r="AI40" s="40"/>
      <c r="AJ40" s="40"/>
      <c r="AM40" s="119">
        <f t="shared" si="5"/>
        <v>0</v>
      </c>
      <c r="AN40" s="119">
        <f t="shared" si="2"/>
        <v>0</v>
      </c>
    </row>
    <row r="41" spans="1:40" s="122" customFormat="1" ht="135" x14ac:dyDescent="0.2">
      <c r="A41" s="15">
        <v>6</v>
      </c>
      <c r="B41" s="126" t="s">
        <v>39</v>
      </c>
      <c r="C41" s="24">
        <v>11110.260910000001</v>
      </c>
      <c r="D41" s="24">
        <f>SUM(D42:D45)</f>
        <v>1222.4532200000001</v>
      </c>
      <c r="E41" s="24">
        <v>6316.0488500000001</v>
      </c>
      <c r="F41" s="24">
        <v>6316.0488500000001</v>
      </c>
      <c r="G41" s="25">
        <f t="shared" si="10"/>
        <v>0</v>
      </c>
      <c r="H41" s="25"/>
      <c r="I41" s="25"/>
      <c r="J41" s="25"/>
      <c r="K41" s="25">
        <f t="shared" si="11"/>
        <v>0</v>
      </c>
      <c r="L41" s="25"/>
      <c r="M41" s="25"/>
      <c r="N41" s="25"/>
      <c r="O41" s="25">
        <f t="shared" si="12"/>
        <v>4850</v>
      </c>
      <c r="P41" s="26">
        <v>0</v>
      </c>
      <c r="Q41" s="26">
        <v>4850</v>
      </c>
      <c r="R41" s="26">
        <v>0</v>
      </c>
      <c r="S41" s="40">
        <f>T41+U41+V41</f>
        <v>4794.2120599999998</v>
      </c>
      <c r="T41" s="1">
        <v>0</v>
      </c>
      <c r="U41" s="1">
        <v>4794.2120599999998</v>
      </c>
      <c r="V41" s="1">
        <v>0</v>
      </c>
      <c r="W41" s="25">
        <f>X41+Y41+Z41</f>
        <v>4794.2120600000007</v>
      </c>
      <c r="X41" s="26">
        <v>0</v>
      </c>
      <c r="Y41" s="26">
        <v>4794.2120600000007</v>
      </c>
      <c r="Z41" s="26">
        <v>0</v>
      </c>
      <c r="AA41" s="20">
        <f t="shared" si="15"/>
        <v>0</v>
      </c>
      <c r="AB41" s="1">
        <f t="shared" si="16"/>
        <v>0</v>
      </c>
      <c r="AC41" s="40">
        <f t="shared" si="16"/>
        <v>0</v>
      </c>
      <c r="AD41" s="4">
        <f t="shared" si="16"/>
        <v>0</v>
      </c>
      <c r="AE41" s="25">
        <f t="shared" si="14"/>
        <v>0</v>
      </c>
      <c r="AF41" s="26"/>
      <c r="AG41" s="25"/>
      <c r="AH41" s="38"/>
      <c r="AI41" s="25">
        <v>4.51</v>
      </c>
      <c r="AJ41" s="25"/>
      <c r="AM41" s="119">
        <f t="shared" si="5"/>
        <v>0</v>
      </c>
      <c r="AN41" s="119">
        <f t="shared" si="2"/>
        <v>0</v>
      </c>
    </row>
    <row r="42" spans="1:40" s="122" customFormat="1" ht="19.899999999999999" customHeight="1" x14ac:dyDescent="0.2">
      <c r="A42" s="15"/>
      <c r="B42" s="127" t="s">
        <v>31</v>
      </c>
      <c r="C42" s="1">
        <v>1176</v>
      </c>
      <c r="D42" s="1">
        <f>C42</f>
        <v>1176</v>
      </c>
      <c r="E42" s="1">
        <v>1176</v>
      </c>
      <c r="F42" s="1">
        <v>1176</v>
      </c>
      <c r="G42" s="40">
        <f t="shared" si="10"/>
        <v>0</v>
      </c>
      <c r="H42" s="40"/>
      <c r="I42" s="40"/>
      <c r="J42" s="40"/>
      <c r="K42" s="40">
        <f t="shared" si="11"/>
        <v>0</v>
      </c>
      <c r="L42" s="1"/>
      <c r="M42" s="1"/>
      <c r="N42" s="1"/>
      <c r="O42" s="40">
        <f t="shared" si="12"/>
        <v>0</v>
      </c>
      <c r="P42" s="1">
        <v>0</v>
      </c>
      <c r="Q42" s="1">
        <v>0</v>
      </c>
      <c r="R42" s="1">
        <v>0</v>
      </c>
      <c r="S42" s="40">
        <v>0</v>
      </c>
      <c r="T42" s="1"/>
      <c r="U42" s="1"/>
      <c r="V42" s="1"/>
      <c r="W42" s="40">
        <v>0</v>
      </c>
      <c r="X42" s="128"/>
      <c r="Y42" s="1"/>
      <c r="Z42" s="1"/>
      <c r="AA42" s="20">
        <f t="shared" si="15"/>
        <v>0</v>
      </c>
      <c r="AB42" s="1">
        <f t="shared" si="16"/>
        <v>0</v>
      </c>
      <c r="AC42" s="40">
        <f t="shared" si="16"/>
        <v>0</v>
      </c>
      <c r="AD42" s="4">
        <f t="shared" si="16"/>
        <v>0</v>
      </c>
      <c r="AE42" s="40">
        <f t="shared" si="14"/>
        <v>0</v>
      </c>
      <c r="AF42" s="1"/>
      <c r="AG42" s="40"/>
      <c r="AH42" s="4"/>
      <c r="AI42" s="40"/>
      <c r="AJ42" s="40"/>
      <c r="AM42" s="119">
        <f t="shared" si="5"/>
        <v>0</v>
      </c>
      <c r="AN42" s="119">
        <f t="shared" si="2"/>
        <v>0</v>
      </c>
    </row>
    <row r="43" spans="1:40" s="122" customFormat="1" ht="19.899999999999999" customHeight="1" x14ac:dyDescent="0.2">
      <c r="A43" s="15"/>
      <c r="B43" s="127" t="s">
        <v>32</v>
      </c>
      <c r="C43" s="1">
        <v>9429.8978399999996</v>
      </c>
      <c r="D43" s="1"/>
      <c r="E43" s="1">
        <v>4900.0389999999998</v>
      </c>
      <c r="F43" s="1">
        <v>4900.0389999999998</v>
      </c>
      <c r="G43" s="40">
        <f t="shared" si="10"/>
        <v>0</v>
      </c>
      <c r="H43" s="40"/>
      <c r="I43" s="40"/>
      <c r="J43" s="40"/>
      <c r="K43" s="40">
        <f t="shared" si="11"/>
        <v>0</v>
      </c>
      <c r="L43" s="1"/>
      <c r="M43" s="1"/>
      <c r="N43" s="1"/>
      <c r="O43" s="40">
        <f t="shared" si="12"/>
        <v>4529.8588399999999</v>
      </c>
      <c r="P43" s="1">
        <v>0</v>
      </c>
      <c r="Q43" s="1">
        <v>4529.8588399999999</v>
      </c>
      <c r="R43" s="1">
        <v>0</v>
      </c>
      <c r="S43" s="40">
        <v>4529.8588399999999</v>
      </c>
      <c r="T43" s="1"/>
      <c r="U43" s="1">
        <v>4529.8588399999999</v>
      </c>
      <c r="V43" s="1"/>
      <c r="W43" s="40">
        <v>4529.8588399999999</v>
      </c>
      <c r="X43" s="128"/>
      <c r="Y43" s="1">
        <v>4529.8588399999999</v>
      </c>
      <c r="Z43" s="1"/>
      <c r="AA43" s="20">
        <f t="shared" si="15"/>
        <v>0</v>
      </c>
      <c r="AB43" s="1">
        <f t="shared" si="16"/>
        <v>0</v>
      </c>
      <c r="AC43" s="40">
        <f t="shared" si="16"/>
        <v>0</v>
      </c>
      <c r="AD43" s="4">
        <f t="shared" si="16"/>
        <v>0</v>
      </c>
      <c r="AE43" s="40">
        <f t="shared" si="14"/>
        <v>0</v>
      </c>
      <c r="AF43" s="1"/>
      <c r="AG43" s="40"/>
      <c r="AH43" s="4"/>
      <c r="AI43" s="40"/>
      <c r="AJ43" s="40"/>
      <c r="AM43" s="119">
        <f t="shared" si="5"/>
        <v>0</v>
      </c>
      <c r="AN43" s="119">
        <f t="shared" si="2"/>
        <v>0</v>
      </c>
    </row>
    <row r="44" spans="1:40" s="122" customFormat="1" ht="19.899999999999999" customHeight="1" x14ac:dyDescent="0.2">
      <c r="A44" s="15"/>
      <c r="B44" s="127" t="s">
        <v>33</v>
      </c>
      <c r="C44" s="1">
        <v>0</v>
      </c>
      <c r="D44" s="1"/>
      <c r="E44" s="1">
        <v>0</v>
      </c>
      <c r="F44" s="1">
        <v>0</v>
      </c>
      <c r="G44" s="40">
        <f t="shared" si="10"/>
        <v>0</v>
      </c>
      <c r="H44" s="40"/>
      <c r="I44" s="40"/>
      <c r="J44" s="40"/>
      <c r="K44" s="40">
        <f t="shared" si="11"/>
        <v>0</v>
      </c>
      <c r="L44" s="1"/>
      <c r="M44" s="1"/>
      <c r="N44" s="1"/>
      <c r="O44" s="40">
        <f t="shared" si="12"/>
        <v>0</v>
      </c>
      <c r="P44" s="1">
        <v>0</v>
      </c>
      <c r="Q44" s="1">
        <v>0</v>
      </c>
      <c r="R44" s="1">
        <v>0</v>
      </c>
      <c r="S44" s="40">
        <v>0</v>
      </c>
      <c r="T44" s="1"/>
      <c r="U44" s="1"/>
      <c r="V44" s="1"/>
      <c r="W44" s="40">
        <v>0</v>
      </c>
      <c r="X44" s="128"/>
      <c r="Y44" s="1"/>
      <c r="Z44" s="1"/>
      <c r="AA44" s="20">
        <f t="shared" si="15"/>
        <v>0</v>
      </c>
      <c r="AB44" s="1">
        <f t="shared" si="16"/>
        <v>0</v>
      </c>
      <c r="AC44" s="40">
        <f t="shared" si="16"/>
        <v>0</v>
      </c>
      <c r="AD44" s="4">
        <f t="shared" si="16"/>
        <v>0</v>
      </c>
      <c r="AE44" s="40">
        <f t="shared" si="14"/>
        <v>0</v>
      </c>
      <c r="AF44" s="1"/>
      <c r="AG44" s="40"/>
      <c r="AH44" s="4"/>
      <c r="AI44" s="40"/>
      <c r="AJ44" s="40"/>
      <c r="AM44" s="119">
        <f t="shared" si="5"/>
        <v>0</v>
      </c>
      <c r="AN44" s="119">
        <f t="shared" si="2"/>
        <v>0</v>
      </c>
    </row>
    <row r="45" spans="1:40" s="122" customFormat="1" ht="19.899999999999999" customHeight="1" x14ac:dyDescent="0.2">
      <c r="A45" s="15"/>
      <c r="B45" s="127" t="s">
        <v>34</v>
      </c>
      <c r="C45" s="1">
        <v>504.36306999999999</v>
      </c>
      <c r="D45" s="1">
        <v>46.453220000000002</v>
      </c>
      <c r="E45" s="1">
        <v>240.00985</v>
      </c>
      <c r="F45" s="1">
        <v>240.00985</v>
      </c>
      <c r="G45" s="40">
        <f t="shared" si="10"/>
        <v>0</v>
      </c>
      <c r="H45" s="40"/>
      <c r="I45" s="40"/>
      <c r="J45" s="40"/>
      <c r="K45" s="40">
        <f t="shared" si="11"/>
        <v>0</v>
      </c>
      <c r="L45" s="1"/>
      <c r="M45" s="1"/>
      <c r="N45" s="1"/>
      <c r="O45" s="40">
        <f t="shared" si="12"/>
        <v>320.14115999999922</v>
      </c>
      <c r="P45" s="1">
        <v>0</v>
      </c>
      <c r="Q45" s="1">
        <v>320.14115999999922</v>
      </c>
      <c r="R45" s="1">
        <v>0</v>
      </c>
      <c r="S45" s="40">
        <f>T45+U45+V45</f>
        <v>264.35321999999996</v>
      </c>
      <c r="T45" s="1">
        <f>T41-SUM(T42:T44)</f>
        <v>0</v>
      </c>
      <c r="U45" s="1">
        <f>U41-SUM(U42:U44)</f>
        <v>264.35321999999996</v>
      </c>
      <c r="V45" s="1">
        <f>V41-SUM(V42:V44)</f>
        <v>0</v>
      </c>
      <c r="W45" s="40">
        <f>X45+Y45+Z45</f>
        <v>264.35322000000087</v>
      </c>
      <c r="X45" s="1">
        <f>X41-SUM(X42:X44)</f>
        <v>0</v>
      </c>
      <c r="Y45" s="1">
        <f>Y41-SUM(Y42:Y44)</f>
        <v>264.35322000000087</v>
      </c>
      <c r="Z45" s="1">
        <f>Z41-SUM(Z42:Z44)</f>
        <v>0</v>
      </c>
      <c r="AA45" s="20">
        <f t="shared" si="15"/>
        <v>9.0949470177292824E-13</v>
      </c>
      <c r="AB45" s="1">
        <f t="shared" si="16"/>
        <v>0</v>
      </c>
      <c r="AC45" s="40">
        <f t="shared" si="16"/>
        <v>9.0949470177292824E-13</v>
      </c>
      <c r="AD45" s="4">
        <f t="shared" si="16"/>
        <v>0</v>
      </c>
      <c r="AE45" s="40">
        <f t="shared" si="14"/>
        <v>0</v>
      </c>
      <c r="AF45" s="1"/>
      <c r="AG45" s="40"/>
      <c r="AH45" s="4"/>
      <c r="AI45" s="40"/>
      <c r="AJ45" s="40"/>
      <c r="AM45" s="119">
        <f t="shared" si="5"/>
        <v>9.0949470177292824E-13</v>
      </c>
      <c r="AN45" s="119">
        <f t="shared" si="2"/>
        <v>9.0949470177292824E-13</v>
      </c>
    </row>
    <row r="46" spans="1:40" s="122" customFormat="1" ht="127.15" customHeight="1" x14ac:dyDescent="0.2">
      <c r="A46" s="15">
        <v>7</v>
      </c>
      <c r="B46" s="126" t="s">
        <v>40</v>
      </c>
      <c r="C46" s="24">
        <v>7300.8593100000016</v>
      </c>
      <c r="D46" s="24">
        <f>SUM(D47:D50)</f>
        <v>2389.4120899999998</v>
      </c>
      <c r="E46" s="24">
        <v>2389.4120800000001</v>
      </c>
      <c r="F46" s="24">
        <v>2389.4120800000001</v>
      </c>
      <c r="G46" s="25">
        <f t="shared" si="10"/>
        <v>0</v>
      </c>
      <c r="H46" s="25"/>
      <c r="I46" s="25"/>
      <c r="J46" s="25"/>
      <c r="K46" s="25">
        <f t="shared" si="11"/>
        <v>0</v>
      </c>
      <c r="L46" s="25"/>
      <c r="M46" s="25"/>
      <c r="N46" s="25"/>
      <c r="O46" s="25">
        <f t="shared" si="12"/>
        <v>5500</v>
      </c>
      <c r="P46" s="26">
        <v>0</v>
      </c>
      <c r="Q46" s="26">
        <v>5500</v>
      </c>
      <c r="R46" s="26">
        <v>0</v>
      </c>
      <c r="S46" s="40">
        <f>T46+U46+V46</f>
        <v>4701.0099999999993</v>
      </c>
      <c r="T46" s="1">
        <v>0</v>
      </c>
      <c r="U46" s="1">
        <v>4701.0099999999993</v>
      </c>
      <c r="V46" s="1">
        <v>0</v>
      </c>
      <c r="W46" s="25">
        <f>X46+Y46+Z46</f>
        <v>4701.01</v>
      </c>
      <c r="X46" s="26">
        <v>0</v>
      </c>
      <c r="Y46" s="26">
        <v>4701.01</v>
      </c>
      <c r="Z46" s="26">
        <v>0</v>
      </c>
      <c r="AA46" s="20">
        <f t="shared" si="15"/>
        <v>0</v>
      </c>
      <c r="AB46" s="1">
        <f t="shared" si="16"/>
        <v>0</v>
      </c>
      <c r="AC46" s="40">
        <f t="shared" si="16"/>
        <v>0</v>
      </c>
      <c r="AD46" s="4">
        <f t="shared" si="16"/>
        <v>0</v>
      </c>
      <c r="AE46" s="25">
        <f t="shared" si="14"/>
        <v>0</v>
      </c>
      <c r="AF46" s="26"/>
      <c r="AG46" s="25"/>
      <c r="AH46" s="38"/>
      <c r="AI46" s="25">
        <v>7.82</v>
      </c>
      <c r="AJ46" s="25"/>
      <c r="AM46" s="119">
        <f t="shared" si="5"/>
        <v>0</v>
      </c>
      <c r="AN46" s="119">
        <f t="shared" si="2"/>
        <v>0</v>
      </c>
    </row>
    <row r="47" spans="1:40" s="122" customFormat="1" ht="19.899999999999999" customHeight="1" x14ac:dyDescent="0.2">
      <c r="A47" s="15"/>
      <c r="B47" s="127" t="s">
        <v>31</v>
      </c>
      <c r="C47" s="1">
        <v>2301.096</v>
      </c>
      <c r="D47" s="1">
        <f>C47</f>
        <v>2301.096</v>
      </c>
      <c r="E47" s="1">
        <v>2301.096</v>
      </c>
      <c r="F47" s="1">
        <v>2301.096</v>
      </c>
      <c r="G47" s="40">
        <f t="shared" si="10"/>
        <v>0</v>
      </c>
      <c r="H47" s="40"/>
      <c r="I47" s="40"/>
      <c r="J47" s="40"/>
      <c r="K47" s="40">
        <f t="shared" si="11"/>
        <v>0</v>
      </c>
      <c r="L47" s="1"/>
      <c r="M47" s="1"/>
      <c r="N47" s="1"/>
      <c r="O47" s="40">
        <f t="shared" si="12"/>
        <v>0</v>
      </c>
      <c r="P47" s="1">
        <v>0</v>
      </c>
      <c r="Q47" s="1">
        <v>0</v>
      </c>
      <c r="R47" s="1">
        <v>0</v>
      </c>
      <c r="S47" s="40">
        <v>0</v>
      </c>
      <c r="T47" s="1"/>
      <c r="U47" s="1"/>
      <c r="V47" s="1"/>
      <c r="W47" s="40">
        <v>0</v>
      </c>
      <c r="X47" s="128"/>
      <c r="Y47" s="1"/>
      <c r="Z47" s="1"/>
      <c r="AA47" s="20">
        <f t="shared" si="15"/>
        <v>0</v>
      </c>
      <c r="AB47" s="1">
        <f t="shared" si="16"/>
        <v>0</v>
      </c>
      <c r="AC47" s="40">
        <f t="shared" si="16"/>
        <v>0</v>
      </c>
      <c r="AD47" s="4">
        <f t="shared" si="16"/>
        <v>0</v>
      </c>
      <c r="AE47" s="40">
        <f t="shared" si="14"/>
        <v>0</v>
      </c>
      <c r="AF47" s="1"/>
      <c r="AG47" s="40"/>
      <c r="AH47" s="4"/>
      <c r="AI47" s="40"/>
      <c r="AJ47" s="40"/>
      <c r="AM47" s="119">
        <f t="shared" si="5"/>
        <v>0</v>
      </c>
      <c r="AN47" s="119">
        <f t="shared" si="2"/>
        <v>0</v>
      </c>
    </row>
    <row r="48" spans="1:40" s="122" customFormat="1" ht="19.899999999999999" customHeight="1" x14ac:dyDescent="0.2">
      <c r="A48" s="15"/>
      <c r="B48" s="127" t="s">
        <v>32</v>
      </c>
      <c r="C48" s="1">
        <v>4682.4260000000004</v>
      </c>
      <c r="D48" s="1"/>
      <c r="E48" s="1">
        <v>0</v>
      </c>
      <c r="F48" s="1">
        <v>0</v>
      </c>
      <c r="G48" s="40">
        <f t="shared" si="10"/>
        <v>0</v>
      </c>
      <c r="H48" s="40"/>
      <c r="I48" s="40"/>
      <c r="J48" s="40"/>
      <c r="K48" s="40">
        <f t="shared" si="11"/>
        <v>0</v>
      </c>
      <c r="L48" s="1"/>
      <c r="M48" s="1"/>
      <c r="N48" s="1"/>
      <c r="O48" s="40">
        <f t="shared" si="12"/>
        <v>4682.4260000000004</v>
      </c>
      <c r="P48" s="1">
        <v>0</v>
      </c>
      <c r="Q48" s="1">
        <v>4682.4260000000004</v>
      </c>
      <c r="R48" s="1">
        <v>0</v>
      </c>
      <c r="S48" s="40">
        <v>4520.5720000000001</v>
      </c>
      <c r="T48" s="1"/>
      <c r="U48" s="1">
        <v>4520.5720000000001</v>
      </c>
      <c r="V48" s="1"/>
      <c r="W48" s="40">
        <v>4520.5720000000001</v>
      </c>
      <c r="X48" s="128"/>
      <c r="Y48" s="1">
        <v>4520.5720000000001</v>
      </c>
      <c r="Z48" s="1"/>
      <c r="AA48" s="20">
        <f t="shared" si="15"/>
        <v>0</v>
      </c>
      <c r="AB48" s="1">
        <f t="shared" si="16"/>
        <v>0</v>
      </c>
      <c r="AC48" s="40">
        <f t="shared" si="16"/>
        <v>0</v>
      </c>
      <c r="AD48" s="4">
        <f t="shared" si="16"/>
        <v>0</v>
      </c>
      <c r="AE48" s="40">
        <f t="shared" si="14"/>
        <v>0</v>
      </c>
      <c r="AF48" s="1"/>
      <c r="AG48" s="40"/>
      <c r="AH48" s="4"/>
      <c r="AI48" s="40"/>
      <c r="AJ48" s="40"/>
      <c r="AM48" s="119">
        <f t="shared" si="5"/>
        <v>0</v>
      </c>
      <c r="AN48" s="119">
        <f t="shared" si="2"/>
        <v>0</v>
      </c>
    </row>
    <row r="49" spans="1:40" s="122" customFormat="1" ht="19.899999999999999" customHeight="1" x14ac:dyDescent="0.2">
      <c r="A49" s="15"/>
      <c r="B49" s="127" t="s">
        <v>33</v>
      </c>
      <c r="C49" s="1">
        <v>0</v>
      </c>
      <c r="D49" s="1"/>
      <c r="E49" s="1">
        <v>0</v>
      </c>
      <c r="F49" s="1">
        <v>0</v>
      </c>
      <c r="G49" s="40">
        <f t="shared" si="10"/>
        <v>0</v>
      </c>
      <c r="H49" s="40"/>
      <c r="I49" s="40"/>
      <c r="J49" s="40"/>
      <c r="K49" s="40">
        <f t="shared" si="11"/>
        <v>0</v>
      </c>
      <c r="L49" s="1"/>
      <c r="M49" s="1"/>
      <c r="N49" s="1"/>
      <c r="O49" s="40">
        <f t="shared" si="12"/>
        <v>0</v>
      </c>
      <c r="P49" s="1">
        <v>0</v>
      </c>
      <c r="Q49" s="1">
        <v>0</v>
      </c>
      <c r="R49" s="1">
        <v>0</v>
      </c>
      <c r="S49" s="40">
        <v>0</v>
      </c>
      <c r="T49" s="1"/>
      <c r="U49" s="1"/>
      <c r="V49" s="1"/>
      <c r="W49" s="40">
        <v>0</v>
      </c>
      <c r="X49" s="128"/>
      <c r="Y49" s="1"/>
      <c r="Z49" s="1"/>
      <c r="AA49" s="20">
        <f t="shared" si="15"/>
        <v>0</v>
      </c>
      <c r="AB49" s="1">
        <f t="shared" si="16"/>
        <v>0</v>
      </c>
      <c r="AC49" s="40">
        <f t="shared" si="16"/>
        <v>0</v>
      </c>
      <c r="AD49" s="4">
        <f t="shared" si="16"/>
        <v>0</v>
      </c>
      <c r="AE49" s="40">
        <f t="shared" si="14"/>
        <v>0</v>
      </c>
      <c r="AF49" s="1"/>
      <c r="AG49" s="40"/>
      <c r="AH49" s="4"/>
      <c r="AI49" s="40"/>
      <c r="AJ49" s="40"/>
      <c r="AM49" s="119">
        <f t="shared" si="5"/>
        <v>0</v>
      </c>
      <c r="AN49" s="119">
        <f t="shared" si="2"/>
        <v>0</v>
      </c>
    </row>
    <row r="50" spans="1:40" s="122" customFormat="1" ht="19.899999999999999" customHeight="1" x14ac:dyDescent="0.2">
      <c r="A50" s="15"/>
      <c r="B50" s="127" t="s">
        <v>34</v>
      </c>
      <c r="C50" s="1">
        <v>317.33731</v>
      </c>
      <c r="D50" s="1">
        <v>88.316090000000003</v>
      </c>
      <c r="E50" s="1">
        <v>88.316090000000003</v>
      </c>
      <c r="F50" s="1">
        <v>88.316090000000003</v>
      </c>
      <c r="G50" s="40">
        <f t="shared" si="10"/>
        <v>0</v>
      </c>
      <c r="H50" s="40"/>
      <c r="I50" s="40"/>
      <c r="J50" s="40"/>
      <c r="K50" s="40">
        <f t="shared" si="11"/>
        <v>0</v>
      </c>
      <c r="L50" s="1"/>
      <c r="M50" s="1"/>
      <c r="N50" s="1"/>
      <c r="O50" s="40">
        <f t="shared" si="12"/>
        <v>817.57399999999905</v>
      </c>
      <c r="P50" s="1">
        <v>0</v>
      </c>
      <c r="Q50" s="1">
        <v>817.57399999999905</v>
      </c>
      <c r="R50" s="1">
        <v>0</v>
      </c>
      <c r="S50" s="40">
        <f>T50+U50+V50</f>
        <v>180.43799999999919</v>
      </c>
      <c r="T50" s="1">
        <f>T46-SUM(T47:T49)</f>
        <v>0</v>
      </c>
      <c r="U50" s="1">
        <f>U46-SUM(U47:U49)</f>
        <v>180.43799999999919</v>
      </c>
      <c r="V50" s="1">
        <f>V46-SUM(V47:V49)</f>
        <v>0</v>
      </c>
      <c r="W50" s="40">
        <f>X50+Y50+Z50</f>
        <v>180.4380000000001</v>
      </c>
      <c r="X50" s="1">
        <f>X46-SUM(X47:X49)</f>
        <v>0</v>
      </c>
      <c r="Y50" s="1">
        <f>Y46-SUM(Y47:Y49)</f>
        <v>180.4380000000001</v>
      </c>
      <c r="Z50" s="1">
        <f>Z46-SUM(Z47:Z49)</f>
        <v>0</v>
      </c>
      <c r="AA50" s="20">
        <f t="shared" si="15"/>
        <v>9.0949470177292824E-13</v>
      </c>
      <c r="AB50" s="1">
        <f t="shared" si="16"/>
        <v>0</v>
      </c>
      <c r="AC50" s="40">
        <f t="shared" si="16"/>
        <v>9.0949470177292824E-13</v>
      </c>
      <c r="AD50" s="4">
        <f t="shared" si="16"/>
        <v>0</v>
      </c>
      <c r="AE50" s="40">
        <f t="shared" si="14"/>
        <v>0</v>
      </c>
      <c r="AF50" s="1"/>
      <c r="AG50" s="40"/>
      <c r="AH50" s="4"/>
      <c r="AI50" s="40"/>
      <c r="AJ50" s="40"/>
      <c r="AM50" s="119">
        <f t="shared" si="5"/>
        <v>9.0949470177292824E-13</v>
      </c>
      <c r="AN50" s="119">
        <f t="shared" si="2"/>
        <v>9.0949470177292824E-13</v>
      </c>
    </row>
    <row r="51" spans="1:40" s="122" customFormat="1" ht="127.15" customHeight="1" x14ac:dyDescent="0.2">
      <c r="A51" s="15">
        <v>8</v>
      </c>
      <c r="B51" s="126" t="s">
        <v>41</v>
      </c>
      <c r="C51" s="24">
        <v>5292.99658</v>
      </c>
      <c r="D51" s="24">
        <f>SUM(D52:D55)</f>
        <v>997.92100000000005</v>
      </c>
      <c r="E51" s="24">
        <v>997.92100000000005</v>
      </c>
      <c r="F51" s="24">
        <v>997.92100000000005</v>
      </c>
      <c r="G51" s="25">
        <f t="shared" si="10"/>
        <v>0</v>
      </c>
      <c r="H51" s="25"/>
      <c r="I51" s="25"/>
      <c r="J51" s="25"/>
      <c r="K51" s="25">
        <f t="shared" si="11"/>
        <v>0</v>
      </c>
      <c r="L51" s="25"/>
      <c r="M51" s="25"/>
      <c r="N51" s="25"/>
      <c r="O51" s="25">
        <f t="shared" si="12"/>
        <v>4750</v>
      </c>
      <c r="P51" s="26">
        <v>0</v>
      </c>
      <c r="Q51" s="26">
        <v>4750</v>
      </c>
      <c r="R51" s="26">
        <v>0</v>
      </c>
      <c r="S51" s="40">
        <f>T51+U51+V51</f>
        <v>4295.0755799999997</v>
      </c>
      <c r="T51" s="1">
        <v>0</v>
      </c>
      <c r="U51" s="1">
        <v>4295.0755799999997</v>
      </c>
      <c r="V51" s="1">
        <v>0</v>
      </c>
      <c r="W51" s="25">
        <f>X51+Y51+Z51</f>
        <v>4295.0755799999997</v>
      </c>
      <c r="X51" s="26">
        <v>0</v>
      </c>
      <c r="Y51" s="26">
        <v>4295.0755799999997</v>
      </c>
      <c r="Z51" s="26">
        <v>0</v>
      </c>
      <c r="AA51" s="20">
        <f t="shared" si="15"/>
        <v>0</v>
      </c>
      <c r="AB51" s="1">
        <f t="shared" si="16"/>
        <v>0</v>
      </c>
      <c r="AC51" s="40">
        <f t="shared" si="16"/>
        <v>0</v>
      </c>
      <c r="AD51" s="4">
        <f t="shared" si="16"/>
        <v>0</v>
      </c>
      <c r="AE51" s="25">
        <f t="shared" si="14"/>
        <v>0</v>
      </c>
      <c r="AF51" s="26"/>
      <c r="AG51" s="25"/>
      <c r="AH51" s="38"/>
      <c r="AI51" s="25">
        <v>4.4400000000000004</v>
      </c>
      <c r="AJ51" s="25">
        <v>4.4400000000000004</v>
      </c>
      <c r="AM51" s="119">
        <f t="shared" si="5"/>
        <v>0</v>
      </c>
      <c r="AN51" s="119">
        <f t="shared" si="2"/>
        <v>0</v>
      </c>
    </row>
    <row r="52" spans="1:40" s="122" customFormat="1" ht="19.899999999999999" customHeight="1" x14ac:dyDescent="0.2">
      <c r="A52" s="15"/>
      <c r="B52" s="127" t="s">
        <v>31</v>
      </c>
      <c r="C52" s="1">
        <v>960</v>
      </c>
      <c r="D52" s="1">
        <f>C52</f>
        <v>960</v>
      </c>
      <c r="E52" s="1">
        <v>960</v>
      </c>
      <c r="F52" s="1">
        <v>960</v>
      </c>
      <c r="G52" s="40">
        <f t="shared" si="10"/>
        <v>0</v>
      </c>
      <c r="H52" s="40"/>
      <c r="I52" s="40"/>
      <c r="J52" s="40"/>
      <c r="K52" s="40">
        <f t="shared" si="11"/>
        <v>0</v>
      </c>
      <c r="L52" s="1"/>
      <c r="M52" s="1"/>
      <c r="N52" s="1"/>
      <c r="O52" s="40">
        <f t="shared" si="12"/>
        <v>0</v>
      </c>
      <c r="P52" s="1">
        <v>0</v>
      </c>
      <c r="Q52" s="1">
        <v>0</v>
      </c>
      <c r="R52" s="1">
        <v>0</v>
      </c>
      <c r="S52" s="40">
        <v>0</v>
      </c>
      <c r="T52" s="1"/>
      <c r="U52" s="1"/>
      <c r="V52" s="1"/>
      <c r="W52" s="40">
        <v>0</v>
      </c>
      <c r="X52" s="128"/>
      <c r="Y52" s="1"/>
      <c r="Z52" s="1"/>
      <c r="AA52" s="20">
        <f t="shared" si="15"/>
        <v>0</v>
      </c>
      <c r="AB52" s="1">
        <f t="shared" si="16"/>
        <v>0</v>
      </c>
      <c r="AC52" s="40">
        <f t="shared" si="16"/>
        <v>0</v>
      </c>
      <c r="AD52" s="4">
        <f t="shared" si="16"/>
        <v>0</v>
      </c>
      <c r="AE52" s="40">
        <f t="shared" si="14"/>
        <v>0</v>
      </c>
      <c r="AF52" s="1"/>
      <c r="AG52" s="40"/>
      <c r="AH52" s="4"/>
      <c r="AI52" s="40"/>
      <c r="AJ52" s="40"/>
      <c r="AM52" s="119">
        <f t="shared" si="5"/>
        <v>0</v>
      </c>
      <c r="AN52" s="119">
        <f t="shared" si="2"/>
        <v>0</v>
      </c>
    </row>
    <row r="53" spans="1:40" s="122" customFormat="1" ht="19.899999999999999" customHeight="1" x14ac:dyDescent="0.2">
      <c r="A53" s="15"/>
      <c r="B53" s="127" t="s">
        <v>32</v>
      </c>
      <c r="C53" s="1">
        <v>4083.7514799999999</v>
      </c>
      <c r="D53" s="1"/>
      <c r="E53" s="1">
        <v>0</v>
      </c>
      <c r="F53" s="1">
        <v>0</v>
      </c>
      <c r="G53" s="40">
        <f t="shared" si="10"/>
        <v>0</v>
      </c>
      <c r="H53" s="40"/>
      <c r="I53" s="40"/>
      <c r="J53" s="40"/>
      <c r="K53" s="40">
        <f t="shared" si="11"/>
        <v>0</v>
      </c>
      <c r="L53" s="1"/>
      <c r="M53" s="1"/>
      <c r="N53" s="1"/>
      <c r="O53" s="40">
        <f t="shared" si="12"/>
        <v>4083.7514799999999</v>
      </c>
      <c r="P53" s="1">
        <v>0</v>
      </c>
      <c r="Q53" s="1">
        <v>4083.7514799999999</v>
      </c>
      <c r="R53" s="1">
        <v>0</v>
      </c>
      <c r="S53" s="40">
        <v>4083.7514799999999</v>
      </c>
      <c r="T53" s="1"/>
      <c r="U53" s="1">
        <v>4083.7514799999999</v>
      </c>
      <c r="V53" s="1"/>
      <c r="W53" s="40">
        <v>4083.7514799999999</v>
      </c>
      <c r="X53" s="128"/>
      <c r="Y53" s="1">
        <v>4083.7514799999999</v>
      </c>
      <c r="Z53" s="1"/>
      <c r="AA53" s="20">
        <f t="shared" si="15"/>
        <v>0</v>
      </c>
      <c r="AB53" s="1">
        <f t="shared" si="16"/>
        <v>0</v>
      </c>
      <c r="AC53" s="40">
        <f t="shared" si="16"/>
        <v>0</v>
      </c>
      <c r="AD53" s="4">
        <f t="shared" si="16"/>
        <v>0</v>
      </c>
      <c r="AE53" s="40">
        <f t="shared" si="14"/>
        <v>0</v>
      </c>
      <c r="AF53" s="1"/>
      <c r="AG53" s="40"/>
      <c r="AH53" s="4"/>
      <c r="AI53" s="40"/>
      <c r="AJ53" s="40"/>
      <c r="AM53" s="119">
        <f t="shared" si="5"/>
        <v>0</v>
      </c>
      <c r="AN53" s="119">
        <f t="shared" si="2"/>
        <v>0</v>
      </c>
    </row>
    <row r="54" spans="1:40" s="122" customFormat="1" ht="19.899999999999999" customHeight="1" x14ac:dyDescent="0.2">
      <c r="A54" s="15"/>
      <c r="B54" s="127" t="s">
        <v>33</v>
      </c>
      <c r="C54" s="1">
        <v>0</v>
      </c>
      <c r="D54" s="1"/>
      <c r="E54" s="1">
        <v>0</v>
      </c>
      <c r="F54" s="1">
        <v>0</v>
      </c>
      <c r="G54" s="40">
        <f t="shared" si="10"/>
        <v>0</v>
      </c>
      <c r="H54" s="40"/>
      <c r="I54" s="40"/>
      <c r="J54" s="40"/>
      <c r="K54" s="40">
        <f t="shared" si="11"/>
        <v>0</v>
      </c>
      <c r="L54" s="1"/>
      <c r="M54" s="1"/>
      <c r="N54" s="1"/>
      <c r="O54" s="40">
        <f t="shared" si="12"/>
        <v>0</v>
      </c>
      <c r="P54" s="1">
        <v>0</v>
      </c>
      <c r="Q54" s="1">
        <v>0</v>
      </c>
      <c r="R54" s="1">
        <v>0</v>
      </c>
      <c r="S54" s="40">
        <v>0</v>
      </c>
      <c r="T54" s="1"/>
      <c r="U54" s="1"/>
      <c r="V54" s="1"/>
      <c r="W54" s="40">
        <v>0</v>
      </c>
      <c r="X54" s="128"/>
      <c r="Y54" s="1"/>
      <c r="Z54" s="1"/>
      <c r="AA54" s="20">
        <f t="shared" si="15"/>
        <v>0</v>
      </c>
      <c r="AB54" s="1">
        <f t="shared" si="16"/>
        <v>0</v>
      </c>
      <c r="AC54" s="40">
        <f t="shared" si="16"/>
        <v>0</v>
      </c>
      <c r="AD54" s="4">
        <f t="shared" si="16"/>
        <v>0</v>
      </c>
      <c r="AE54" s="40">
        <f t="shared" si="14"/>
        <v>0</v>
      </c>
      <c r="AF54" s="1"/>
      <c r="AG54" s="40"/>
      <c r="AH54" s="4"/>
      <c r="AI54" s="40"/>
      <c r="AJ54" s="40"/>
      <c r="AM54" s="119">
        <f t="shared" si="5"/>
        <v>0</v>
      </c>
      <c r="AN54" s="119">
        <f t="shared" si="2"/>
        <v>0</v>
      </c>
    </row>
    <row r="55" spans="1:40" s="122" customFormat="1" ht="19.899999999999999" customHeight="1" x14ac:dyDescent="0.2">
      <c r="A55" s="15"/>
      <c r="B55" s="127" t="s">
        <v>34</v>
      </c>
      <c r="C55" s="1">
        <v>249.24510000000001</v>
      </c>
      <c r="D55" s="1">
        <v>37.920999999999999</v>
      </c>
      <c r="E55" s="1">
        <v>37.920999999999999</v>
      </c>
      <c r="F55" s="1">
        <v>37.920999999999999</v>
      </c>
      <c r="G55" s="40">
        <f t="shared" si="10"/>
        <v>0</v>
      </c>
      <c r="H55" s="40"/>
      <c r="I55" s="40"/>
      <c r="J55" s="40"/>
      <c r="K55" s="40">
        <f t="shared" si="11"/>
        <v>0</v>
      </c>
      <c r="L55" s="1"/>
      <c r="M55" s="1"/>
      <c r="N55" s="1"/>
      <c r="O55" s="40">
        <f t="shared" si="12"/>
        <v>666.24852000000033</v>
      </c>
      <c r="P55" s="1">
        <v>0</v>
      </c>
      <c r="Q55" s="1">
        <v>666.24852000000033</v>
      </c>
      <c r="R55" s="1">
        <v>0</v>
      </c>
      <c r="S55" s="40">
        <f>T55+U55+V55</f>
        <v>211.32409999999982</v>
      </c>
      <c r="T55" s="1">
        <f>T51-SUM(T52:T54)</f>
        <v>0</v>
      </c>
      <c r="U55" s="1">
        <f>U51-SUM(U52:U54)</f>
        <v>211.32409999999982</v>
      </c>
      <c r="V55" s="1">
        <f>V51-SUM(V52:V54)</f>
        <v>0</v>
      </c>
      <c r="W55" s="40">
        <f>X55+Y55+Z55</f>
        <v>211.32409999999982</v>
      </c>
      <c r="X55" s="1">
        <f>X51-SUM(X52:X54)</f>
        <v>0</v>
      </c>
      <c r="Y55" s="1">
        <f>Y51-SUM(Y52:Y54)</f>
        <v>211.32409999999982</v>
      </c>
      <c r="Z55" s="1">
        <f>Z51-SUM(Z52:Z54)</f>
        <v>0</v>
      </c>
      <c r="AA55" s="20">
        <f t="shared" si="15"/>
        <v>0</v>
      </c>
      <c r="AB55" s="1">
        <f t="shared" si="16"/>
        <v>0</v>
      </c>
      <c r="AC55" s="40">
        <f t="shared" si="16"/>
        <v>0</v>
      </c>
      <c r="AD55" s="4">
        <f t="shared" si="16"/>
        <v>0</v>
      </c>
      <c r="AE55" s="40">
        <f t="shared" si="14"/>
        <v>0</v>
      </c>
      <c r="AF55" s="1"/>
      <c r="AG55" s="40"/>
      <c r="AH55" s="4"/>
      <c r="AI55" s="40"/>
      <c r="AJ55" s="40"/>
      <c r="AM55" s="119">
        <f t="shared" si="5"/>
        <v>0</v>
      </c>
      <c r="AN55" s="119">
        <f t="shared" si="2"/>
        <v>0</v>
      </c>
    </row>
    <row r="56" spans="1:40" s="122" customFormat="1" ht="127.15" customHeight="1" x14ac:dyDescent="0.2">
      <c r="A56" s="15">
        <v>9</v>
      </c>
      <c r="B56" s="126" t="s">
        <v>42</v>
      </c>
      <c r="C56" s="24">
        <v>60467.459039999994</v>
      </c>
      <c r="D56" s="24">
        <f>SUM(D57:D60)</f>
        <v>4014.5946899999999</v>
      </c>
      <c r="E56" s="24">
        <v>384.07069000000001</v>
      </c>
      <c r="F56" s="24">
        <v>384.07069000000001</v>
      </c>
      <c r="G56" s="25">
        <f t="shared" si="10"/>
        <v>0</v>
      </c>
      <c r="H56" s="25"/>
      <c r="I56" s="25"/>
      <c r="J56" s="25"/>
      <c r="K56" s="25">
        <f t="shared" si="11"/>
        <v>0</v>
      </c>
      <c r="L56" s="25"/>
      <c r="M56" s="25"/>
      <c r="N56" s="25"/>
      <c r="O56" s="25">
        <f t="shared" si="12"/>
        <v>27751.1</v>
      </c>
      <c r="P56" s="26">
        <v>0</v>
      </c>
      <c r="Q56" s="26">
        <v>27751.1</v>
      </c>
      <c r="R56" s="26">
        <v>0</v>
      </c>
      <c r="S56" s="40">
        <f>T56+U56+V56</f>
        <v>27641.12515</v>
      </c>
      <c r="T56" s="1">
        <v>0</v>
      </c>
      <c r="U56" s="1">
        <v>27641.12515</v>
      </c>
      <c r="V56" s="1">
        <v>0</v>
      </c>
      <c r="W56" s="25">
        <f>X56+Y56+Z56</f>
        <v>27641.12515</v>
      </c>
      <c r="X56" s="26">
        <v>0</v>
      </c>
      <c r="Y56" s="26">
        <v>27641.12515</v>
      </c>
      <c r="Z56" s="26">
        <v>0</v>
      </c>
      <c r="AA56" s="20">
        <f t="shared" si="15"/>
        <v>0</v>
      </c>
      <c r="AB56" s="1">
        <f t="shared" si="16"/>
        <v>0</v>
      </c>
      <c r="AC56" s="40">
        <f t="shared" si="16"/>
        <v>0</v>
      </c>
      <c r="AD56" s="4">
        <f t="shared" si="16"/>
        <v>0</v>
      </c>
      <c r="AE56" s="25">
        <f t="shared" si="14"/>
        <v>0</v>
      </c>
      <c r="AF56" s="26"/>
      <c r="AG56" s="25"/>
      <c r="AH56" s="38"/>
      <c r="AI56" s="25"/>
      <c r="AJ56" s="25"/>
      <c r="AM56" s="119">
        <f t="shared" si="5"/>
        <v>0</v>
      </c>
      <c r="AN56" s="119">
        <f t="shared" si="2"/>
        <v>0</v>
      </c>
    </row>
    <row r="57" spans="1:40" s="122" customFormat="1" ht="19.899999999999999" customHeight="1" x14ac:dyDescent="0.2">
      <c r="A57" s="15"/>
      <c r="B57" s="127" t="s">
        <v>31</v>
      </c>
      <c r="C57" s="1">
        <v>4000</v>
      </c>
      <c r="D57" s="1">
        <f>C57</f>
        <v>4000</v>
      </c>
      <c r="E57" s="1">
        <v>369.476</v>
      </c>
      <c r="F57" s="1">
        <v>369.476</v>
      </c>
      <c r="G57" s="40">
        <f t="shared" si="10"/>
        <v>0</v>
      </c>
      <c r="H57" s="40"/>
      <c r="I57" s="40"/>
      <c r="J57" s="40"/>
      <c r="K57" s="40">
        <f t="shared" si="11"/>
        <v>0</v>
      </c>
      <c r="L57" s="1"/>
      <c r="M57" s="1"/>
      <c r="N57" s="1"/>
      <c r="O57" s="40">
        <f t="shared" si="12"/>
        <v>3630.5239999999999</v>
      </c>
      <c r="P57" s="1">
        <v>0</v>
      </c>
      <c r="Q57" s="1">
        <v>3630.5239999999999</v>
      </c>
      <c r="R57" s="1">
        <v>0</v>
      </c>
      <c r="S57" s="40">
        <v>3630.5239999999999</v>
      </c>
      <c r="T57" s="1"/>
      <c r="U57" s="1">
        <v>3630.5239999999999</v>
      </c>
      <c r="V57" s="1"/>
      <c r="W57" s="40">
        <v>3630.5239999999999</v>
      </c>
      <c r="X57" s="128"/>
      <c r="Y57" s="1">
        <v>3630.5239999999999</v>
      </c>
      <c r="Z57" s="1"/>
      <c r="AA57" s="20">
        <f t="shared" si="15"/>
        <v>0</v>
      </c>
      <c r="AB57" s="1">
        <f t="shared" si="16"/>
        <v>0</v>
      </c>
      <c r="AC57" s="40">
        <f t="shared" si="16"/>
        <v>0</v>
      </c>
      <c r="AD57" s="4">
        <f t="shared" si="16"/>
        <v>0</v>
      </c>
      <c r="AE57" s="40">
        <f t="shared" si="14"/>
        <v>0</v>
      </c>
      <c r="AF57" s="1"/>
      <c r="AG57" s="40"/>
      <c r="AH57" s="4"/>
      <c r="AI57" s="40"/>
      <c r="AJ57" s="40"/>
      <c r="AM57" s="119">
        <f t="shared" si="5"/>
        <v>0</v>
      </c>
      <c r="AN57" s="119">
        <f t="shared" si="2"/>
        <v>0</v>
      </c>
    </row>
    <row r="58" spans="1:40" s="122" customFormat="1" ht="19.899999999999999" customHeight="1" x14ac:dyDescent="0.2">
      <c r="A58" s="15"/>
      <c r="B58" s="127" t="s">
        <v>32</v>
      </c>
      <c r="C58" s="1">
        <v>53000</v>
      </c>
      <c r="D58" s="1"/>
      <c r="E58" s="1">
        <v>0</v>
      </c>
      <c r="F58" s="1">
        <v>0</v>
      </c>
      <c r="G58" s="40">
        <f t="shared" si="10"/>
        <v>0</v>
      </c>
      <c r="H58" s="40"/>
      <c r="I58" s="40"/>
      <c r="J58" s="40"/>
      <c r="K58" s="40">
        <f t="shared" si="11"/>
        <v>0</v>
      </c>
      <c r="L58" s="1"/>
      <c r="M58" s="1"/>
      <c r="N58" s="1"/>
      <c r="O58" s="40">
        <f t="shared" si="12"/>
        <v>23084.267469999999</v>
      </c>
      <c r="P58" s="1">
        <v>0</v>
      </c>
      <c r="Q58" s="1">
        <v>23084.267469999999</v>
      </c>
      <c r="R58" s="1">
        <v>0</v>
      </c>
      <c r="S58" s="40">
        <v>23083.859690000001</v>
      </c>
      <c r="T58" s="1"/>
      <c r="U58" s="1">
        <v>23083.859690000001</v>
      </c>
      <c r="V58" s="1"/>
      <c r="W58" s="40">
        <v>23083.859690000001</v>
      </c>
      <c r="X58" s="128"/>
      <c r="Y58" s="1">
        <v>23083.859690000001</v>
      </c>
      <c r="Z58" s="1"/>
      <c r="AA58" s="20">
        <f t="shared" si="15"/>
        <v>0</v>
      </c>
      <c r="AB58" s="1">
        <f t="shared" si="16"/>
        <v>0</v>
      </c>
      <c r="AC58" s="40">
        <f t="shared" si="16"/>
        <v>0</v>
      </c>
      <c r="AD58" s="4">
        <f t="shared" si="16"/>
        <v>0</v>
      </c>
      <c r="AE58" s="40">
        <f t="shared" si="14"/>
        <v>0</v>
      </c>
      <c r="AF58" s="1"/>
      <c r="AG58" s="40"/>
      <c r="AH58" s="4"/>
      <c r="AI58" s="40"/>
      <c r="AJ58" s="40"/>
      <c r="AM58" s="119">
        <f t="shared" si="5"/>
        <v>0</v>
      </c>
      <c r="AN58" s="119">
        <f t="shared" si="2"/>
        <v>0</v>
      </c>
    </row>
    <row r="59" spans="1:40" s="122" customFormat="1" ht="19.899999999999999" customHeight="1" x14ac:dyDescent="0.2">
      <c r="A59" s="15"/>
      <c r="B59" s="127" t="s">
        <v>33</v>
      </c>
      <c r="C59" s="1">
        <v>0</v>
      </c>
      <c r="D59" s="1"/>
      <c r="E59" s="1">
        <v>0</v>
      </c>
      <c r="F59" s="1">
        <v>0</v>
      </c>
      <c r="G59" s="40">
        <f t="shared" si="10"/>
        <v>0</v>
      </c>
      <c r="H59" s="40"/>
      <c r="I59" s="40"/>
      <c r="J59" s="40"/>
      <c r="K59" s="40">
        <f t="shared" si="11"/>
        <v>0</v>
      </c>
      <c r="L59" s="1"/>
      <c r="M59" s="1"/>
      <c r="N59" s="1"/>
      <c r="O59" s="40">
        <f t="shared" si="12"/>
        <v>0</v>
      </c>
      <c r="P59" s="1">
        <v>0</v>
      </c>
      <c r="Q59" s="1">
        <v>0</v>
      </c>
      <c r="R59" s="1">
        <v>0</v>
      </c>
      <c r="S59" s="40">
        <v>0</v>
      </c>
      <c r="T59" s="1"/>
      <c r="U59" s="1"/>
      <c r="V59" s="1"/>
      <c r="W59" s="40">
        <v>0</v>
      </c>
      <c r="X59" s="128"/>
      <c r="Y59" s="1"/>
      <c r="Z59" s="1"/>
      <c r="AA59" s="20">
        <f t="shared" si="15"/>
        <v>0</v>
      </c>
      <c r="AB59" s="1">
        <f t="shared" si="16"/>
        <v>0</v>
      </c>
      <c r="AC59" s="40">
        <f t="shared" si="16"/>
        <v>0</v>
      </c>
      <c r="AD59" s="4">
        <f t="shared" si="16"/>
        <v>0</v>
      </c>
      <c r="AE59" s="40">
        <f t="shared" si="14"/>
        <v>0</v>
      </c>
      <c r="AF59" s="1"/>
      <c r="AG59" s="40"/>
      <c r="AH59" s="4"/>
      <c r="AI59" s="40"/>
      <c r="AJ59" s="40"/>
      <c r="AM59" s="119">
        <f t="shared" si="5"/>
        <v>0</v>
      </c>
      <c r="AN59" s="119">
        <f t="shared" si="2"/>
        <v>0</v>
      </c>
    </row>
    <row r="60" spans="1:40" s="122" customFormat="1" ht="19.899999999999999" customHeight="1" x14ac:dyDescent="0.2">
      <c r="A60" s="15"/>
      <c r="B60" s="127" t="s">
        <v>34</v>
      </c>
      <c r="C60" s="1">
        <v>3467.4590399999997</v>
      </c>
      <c r="D60" s="1">
        <v>14.59469</v>
      </c>
      <c r="E60" s="1">
        <v>14.59469</v>
      </c>
      <c r="F60" s="1">
        <v>14.59469</v>
      </c>
      <c r="G60" s="40">
        <f t="shared" si="10"/>
        <v>0</v>
      </c>
      <c r="H60" s="40"/>
      <c r="I60" s="40"/>
      <c r="J60" s="40"/>
      <c r="K60" s="40">
        <f t="shared" si="11"/>
        <v>0</v>
      </c>
      <c r="L60" s="1"/>
      <c r="M60" s="1"/>
      <c r="N60" s="1"/>
      <c r="O60" s="40">
        <f t="shared" si="12"/>
        <v>1036.30853</v>
      </c>
      <c r="P60" s="1">
        <v>0</v>
      </c>
      <c r="Q60" s="1">
        <v>1036.30853</v>
      </c>
      <c r="R60" s="1">
        <v>0</v>
      </c>
      <c r="S60" s="40">
        <f>T60+U60+V60</f>
        <v>926.74145999999746</v>
      </c>
      <c r="T60" s="1">
        <f>T56-SUM(T57:T59)</f>
        <v>0</v>
      </c>
      <c r="U60" s="1">
        <f>U56-SUM(U57:U59)</f>
        <v>926.74145999999746</v>
      </c>
      <c r="V60" s="1">
        <f>V56-SUM(V57:V59)</f>
        <v>0</v>
      </c>
      <c r="W60" s="40">
        <f>X60+Y60+Z60</f>
        <v>926.74145999999746</v>
      </c>
      <c r="X60" s="1">
        <f>X56-SUM(X57:X59)</f>
        <v>0</v>
      </c>
      <c r="Y60" s="1">
        <f>Y56-SUM(Y57:Y59)</f>
        <v>926.74145999999746</v>
      </c>
      <c r="Z60" s="1">
        <f>Z56-SUM(Z57:Z59)</f>
        <v>0</v>
      </c>
      <c r="AA60" s="20">
        <f t="shared" si="15"/>
        <v>0</v>
      </c>
      <c r="AB60" s="1">
        <f t="shared" si="16"/>
        <v>0</v>
      </c>
      <c r="AC60" s="40">
        <f t="shared" si="16"/>
        <v>0</v>
      </c>
      <c r="AD60" s="4">
        <f t="shared" si="16"/>
        <v>0</v>
      </c>
      <c r="AE60" s="40">
        <f t="shared" si="14"/>
        <v>0</v>
      </c>
      <c r="AF60" s="1"/>
      <c r="AG60" s="40"/>
      <c r="AH60" s="4"/>
      <c r="AI60" s="40"/>
      <c r="AJ60" s="40"/>
      <c r="AM60" s="119">
        <f t="shared" si="5"/>
        <v>0</v>
      </c>
      <c r="AN60" s="119">
        <f t="shared" si="2"/>
        <v>0</v>
      </c>
    </row>
    <row r="61" spans="1:40" s="122" customFormat="1" ht="118.15" customHeight="1" x14ac:dyDescent="0.2">
      <c r="A61" s="15">
        <v>10</v>
      </c>
      <c r="B61" s="126" t="s">
        <v>43</v>
      </c>
      <c r="C61" s="24">
        <v>1889.4714999999999</v>
      </c>
      <c r="D61" s="24">
        <f>SUM(D62:D65)</f>
        <v>862.78585999999996</v>
      </c>
      <c r="E61" s="24">
        <v>862.78585999999996</v>
      </c>
      <c r="F61" s="24">
        <v>862.78585999999996</v>
      </c>
      <c r="G61" s="25">
        <f t="shared" si="10"/>
        <v>0</v>
      </c>
      <c r="H61" s="25"/>
      <c r="I61" s="25"/>
      <c r="J61" s="25"/>
      <c r="K61" s="25">
        <f t="shared" si="11"/>
        <v>0</v>
      </c>
      <c r="L61" s="25"/>
      <c r="M61" s="25"/>
      <c r="N61" s="25"/>
      <c r="O61" s="25">
        <f t="shared" si="12"/>
        <v>1250</v>
      </c>
      <c r="P61" s="26">
        <v>0</v>
      </c>
      <c r="Q61" s="26">
        <v>1250</v>
      </c>
      <c r="R61" s="26">
        <v>0</v>
      </c>
      <c r="S61" s="40">
        <f>T61+U61+V61</f>
        <v>970.25217999999995</v>
      </c>
      <c r="T61" s="1">
        <v>0</v>
      </c>
      <c r="U61" s="1">
        <v>970.25217999999995</v>
      </c>
      <c r="V61" s="1">
        <v>0</v>
      </c>
      <c r="W61" s="25">
        <f>X61+Y61+Z61</f>
        <v>970.25217999999995</v>
      </c>
      <c r="X61" s="26">
        <v>0</v>
      </c>
      <c r="Y61" s="26">
        <v>970.25217999999995</v>
      </c>
      <c r="Z61" s="26">
        <v>0</v>
      </c>
      <c r="AA61" s="20">
        <f t="shared" si="15"/>
        <v>0</v>
      </c>
      <c r="AB61" s="1">
        <f t="shared" si="16"/>
        <v>0</v>
      </c>
      <c r="AC61" s="40">
        <f t="shared" si="16"/>
        <v>0</v>
      </c>
      <c r="AD61" s="4">
        <f t="shared" si="16"/>
        <v>0</v>
      </c>
      <c r="AE61" s="25">
        <f t="shared" si="14"/>
        <v>0</v>
      </c>
      <c r="AF61" s="26"/>
      <c r="AG61" s="25"/>
      <c r="AH61" s="38"/>
      <c r="AI61" s="25">
        <v>2.8</v>
      </c>
      <c r="AJ61" s="25">
        <v>2.58</v>
      </c>
      <c r="AM61" s="119">
        <f t="shared" si="5"/>
        <v>0</v>
      </c>
      <c r="AN61" s="119">
        <f t="shared" si="2"/>
        <v>0</v>
      </c>
    </row>
    <row r="62" spans="1:40" s="122" customFormat="1" ht="19.899999999999999" customHeight="1" x14ac:dyDescent="0.2">
      <c r="A62" s="15"/>
      <c r="B62" s="127" t="s">
        <v>31</v>
      </c>
      <c r="C62" s="1">
        <v>830</v>
      </c>
      <c r="D62" s="1">
        <f>C62</f>
        <v>830</v>
      </c>
      <c r="E62" s="1">
        <v>830</v>
      </c>
      <c r="F62" s="1">
        <v>830</v>
      </c>
      <c r="G62" s="40">
        <f t="shared" si="10"/>
        <v>0</v>
      </c>
      <c r="H62" s="40"/>
      <c r="I62" s="40"/>
      <c r="J62" s="40"/>
      <c r="K62" s="40">
        <f t="shared" si="11"/>
        <v>0</v>
      </c>
      <c r="L62" s="1"/>
      <c r="M62" s="1"/>
      <c r="N62" s="1"/>
      <c r="O62" s="40">
        <f t="shared" si="12"/>
        <v>0</v>
      </c>
      <c r="P62" s="1">
        <v>0</v>
      </c>
      <c r="Q62" s="1">
        <v>0</v>
      </c>
      <c r="R62" s="1">
        <v>0</v>
      </c>
      <c r="S62" s="40">
        <v>0</v>
      </c>
      <c r="T62" s="1"/>
      <c r="U62" s="1"/>
      <c r="V62" s="1"/>
      <c r="W62" s="40">
        <v>0</v>
      </c>
      <c r="X62" s="128"/>
      <c r="Y62" s="1"/>
      <c r="Z62" s="1"/>
      <c r="AA62" s="20">
        <f t="shared" si="15"/>
        <v>0</v>
      </c>
      <c r="AB62" s="1">
        <f t="shared" si="16"/>
        <v>0</v>
      </c>
      <c r="AC62" s="40">
        <f t="shared" si="16"/>
        <v>0</v>
      </c>
      <c r="AD62" s="4">
        <f t="shared" si="16"/>
        <v>0</v>
      </c>
      <c r="AE62" s="40">
        <f t="shared" si="14"/>
        <v>0</v>
      </c>
      <c r="AF62" s="1"/>
      <c r="AG62" s="40"/>
      <c r="AH62" s="4"/>
      <c r="AI62" s="40"/>
      <c r="AJ62" s="40"/>
      <c r="AM62" s="119">
        <f t="shared" si="5"/>
        <v>0</v>
      </c>
      <c r="AN62" s="119">
        <f t="shared" si="2"/>
        <v>0</v>
      </c>
    </row>
    <row r="63" spans="1:40" s="122" customFormat="1" ht="19.899999999999999" customHeight="1" x14ac:dyDescent="0.2">
      <c r="A63" s="15"/>
      <c r="B63" s="127" t="s">
        <v>32</v>
      </c>
      <c r="C63" s="1">
        <v>932.07817999999997</v>
      </c>
      <c r="D63" s="1"/>
      <c r="E63" s="1">
        <v>0</v>
      </c>
      <c r="F63" s="1">
        <v>0</v>
      </c>
      <c r="G63" s="40">
        <f t="shared" si="10"/>
        <v>0</v>
      </c>
      <c r="H63" s="40"/>
      <c r="I63" s="40"/>
      <c r="J63" s="40"/>
      <c r="K63" s="40">
        <f t="shared" si="11"/>
        <v>0</v>
      </c>
      <c r="L63" s="1"/>
      <c r="M63" s="1"/>
      <c r="N63" s="1"/>
      <c r="O63" s="40">
        <f t="shared" si="12"/>
        <v>932.07817999999997</v>
      </c>
      <c r="P63" s="1">
        <v>0</v>
      </c>
      <c r="Q63" s="1">
        <v>932.07817999999997</v>
      </c>
      <c r="R63" s="1">
        <v>0</v>
      </c>
      <c r="S63" s="40">
        <v>932.07817999999997</v>
      </c>
      <c r="T63" s="1"/>
      <c r="U63" s="1">
        <v>932.07817999999997</v>
      </c>
      <c r="V63" s="1"/>
      <c r="W63" s="40">
        <v>932.07817999999997</v>
      </c>
      <c r="X63" s="128"/>
      <c r="Y63" s="1">
        <v>932.07817999999997</v>
      </c>
      <c r="Z63" s="1"/>
      <c r="AA63" s="20">
        <f t="shared" si="15"/>
        <v>0</v>
      </c>
      <c r="AB63" s="1">
        <f t="shared" si="16"/>
        <v>0</v>
      </c>
      <c r="AC63" s="40">
        <f t="shared" si="16"/>
        <v>0</v>
      </c>
      <c r="AD63" s="4">
        <f t="shared" si="16"/>
        <v>0</v>
      </c>
      <c r="AE63" s="40">
        <f t="shared" si="14"/>
        <v>0</v>
      </c>
      <c r="AF63" s="1"/>
      <c r="AG63" s="40"/>
      <c r="AH63" s="4"/>
      <c r="AI63" s="40"/>
      <c r="AJ63" s="40"/>
      <c r="AM63" s="119">
        <f t="shared" si="5"/>
        <v>0</v>
      </c>
      <c r="AN63" s="119">
        <f t="shared" si="2"/>
        <v>0</v>
      </c>
    </row>
    <row r="64" spans="1:40" s="122" customFormat="1" ht="19.899999999999999" customHeight="1" x14ac:dyDescent="0.2">
      <c r="A64" s="15"/>
      <c r="B64" s="127" t="s">
        <v>33</v>
      </c>
      <c r="C64" s="1">
        <v>0</v>
      </c>
      <c r="D64" s="1"/>
      <c r="E64" s="1">
        <v>0</v>
      </c>
      <c r="F64" s="1">
        <v>0</v>
      </c>
      <c r="G64" s="40">
        <f t="shared" si="10"/>
        <v>0</v>
      </c>
      <c r="H64" s="40"/>
      <c r="I64" s="40"/>
      <c r="J64" s="40"/>
      <c r="K64" s="40">
        <f t="shared" si="11"/>
        <v>0</v>
      </c>
      <c r="L64" s="1"/>
      <c r="M64" s="1"/>
      <c r="N64" s="1"/>
      <c r="O64" s="40">
        <f t="shared" si="12"/>
        <v>0</v>
      </c>
      <c r="P64" s="1">
        <v>0</v>
      </c>
      <c r="Q64" s="1">
        <v>0</v>
      </c>
      <c r="R64" s="1">
        <v>0</v>
      </c>
      <c r="S64" s="40">
        <v>0</v>
      </c>
      <c r="T64" s="1"/>
      <c r="U64" s="1"/>
      <c r="V64" s="1"/>
      <c r="W64" s="40">
        <v>0</v>
      </c>
      <c r="X64" s="128"/>
      <c r="Y64" s="1"/>
      <c r="Z64" s="1"/>
      <c r="AA64" s="20">
        <f t="shared" si="15"/>
        <v>0</v>
      </c>
      <c r="AB64" s="1">
        <f t="shared" si="16"/>
        <v>0</v>
      </c>
      <c r="AC64" s="40">
        <f t="shared" si="16"/>
        <v>0</v>
      </c>
      <c r="AD64" s="4">
        <f t="shared" si="16"/>
        <v>0</v>
      </c>
      <c r="AE64" s="40">
        <f t="shared" si="14"/>
        <v>0</v>
      </c>
      <c r="AF64" s="1"/>
      <c r="AG64" s="40"/>
      <c r="AH64" s="4"/>
      <c r="AI64" s="40"/>
      <c r="AJ64" s="40"/>
      <c r="AM64" s="119">
        <f t="shared" si="5"/>
        <v>0</v>
      </c>
      <c r="AN64" s="119">
        <f t="shared" si="2"/>
        <v>0</v>
      </c>
    </row>
    <row r="65" spans="1:40" s="122" customFormat="1" ht="19.899999999999999" customHeight="1" x14ac:dyDescent="0.2">
      <c r="A65" s="15"/>
      <c r="B65" s="127" t="s">
        <v>34</v>
      </c>
      <c r="C65" s="1">
        <v>127.39331999999999</v>
      </c>
      <c r="D65" s="1">
        <v>32.78586</v>
      </c>
      <c r="E65" s="1">
        <v>32.78586</v>
      </c>
      <c r="F65" s="1">
        <v>32.78586</v>
      </c>
      <c r="G65" s="40">
        <f t="shared" si="10"/>
        <v>0</v>
      </c>
      <c r="H65" s="40"/>
      <c r="I65" s="40"/>
      <c r="J65" s="40"/>
      <c r="K65" s="40">
        <f t="shared" si="11"/>
        <v>0</v>
      </c>
      <c r="L65" s="1"/>
      <c r="M65" s="1"/>
      <c r="N65" s="1"/>
      <c r="O65" s="40">
        <f t="shared" si="12"/>
        <v>317.92182000000008</v>
      </c>
      <c r="P65" s="1">
        <v>0</v>
      </c>
      <c r="Q65" s="1">
        <v>317.92182000000008</v>
      </c>
      <c r="R65" s="1">
        <v>0</v>
      </c>
      <c r="S65" s="40">
        <f>T65+U65+V65</f>
        <v>38.173999999999978</v>
      </c>
      <c r="T65" s="1">
        <f>T61-SUM(T62:T64)</f>
        <v>0</v>
      </c>
      <c r="U65" s="1">
        <f>U61-SUM(U62:U64)</f>
        <v>38.173999999999978</v>
      </c>
      <c r="V65" s="1">
        <f>V61-SUM(V62:V64)</f>
        <v>0</v>
      </c>
      <c r="W65" s="40">
        <f>X65+Y65+Z65</f>
        <v>38.173999999999978</v>
      </c>
      <c r="X65" s="1">
        <f>X61-SUM(X62:X64)</f>
        <v>0</v>
      </c>
      <c r="Y65" s="1">
        <f>Y61-SUM(Y62:Y64)</f>
        <v>38.173999999999978</v>
      </c>
      <c r="Z65" s="1">
        <f>Z61-SUM(Z62:Z64)</f>
        <v>0</v>
      </c>
      <c r="AA65" s="20">
        <f t="shared" si="15"/>
        <v>0</v>
      </c>
      <c r="AB65" s="1">
        <f t="shared" si="16"/>
        <v>0</v>
      </c>
      <c r="AC65" s="40">
        <f t="shared" si="16"/>
        <v>0</v>
      </c>
      <c r="AD65" s="4">
        <f t="shared" si="16"/>
        <v>0</v>
      </c>
      <c r="AE65" s="40">
        <f t="shared" si="14"/>
        <v>0</v>
      </c>
      <c r="AF65" s="1"/>
      <c r="AG65" s="40"/>
      <c r="AH65" s="4"/>
      <c r="AI65" s="40"/>
      <c r="AJ65" s="40"/>
      <c r="AM65" s="119">
        <f t="shared" si="5"/>
        <v>0</v>
      </c>
      <c r="AN65" s="119">
        <f t="shared" si="2"/>
        <v>0</v>
      </c>
    </row>
    <row r="66" spans="1:40" s="122" customFormat="1" ht="101.45" customHeight="1" x14ac:dyDescent="0.2">
      <c r="A66" s="15">
        <v>11</v>
      </c>
      <c r="B66" s="126" t="s">
        <v>44</v>
      </c>
      <c r="C66" s="24">
        <v>7758.2732000000005</v>
      </c>
      <c r="D66" s="24">
        <f>SUM(D67:D70)</f>
        <v>1869.09231</v>
      </c>
      <c r="E66" s="24">
        <v>1869.09231</v>
      </c>
      <c r="F66" s="24">
        <v>1869.09231</v>
      </c>
      <c r="G66" s="25">
        <f t="shared" si="10"/>
        <v>0</v>
      </c>
      <c r="H66" s="25"/>
      <c r="I66" s="25"/>
      <c r="J66" s="25"/>
      <c r="K66" s="25">
        <f t="shared" si="11"/>
        <v>0</v>
      </c>
      <c r="L66" s="25"/>
      <c r="M66" s="25"/>
      <c r="N66" s="25"/>
      <c r="O66" s="25">
        <f t="shared" si="12"/>
        <v>3300</v>
      </c>
      <c r="P66" s="26">
        <v>0</v>
      </c>
      <c r="Q66" s="26">
        <v>3300</v>
      </c>
      <c r="R66" s="26">
        <v>0</v>
      </c>
      <c r="S66" s="40">
        <f>T66+U66+V66</f>
        <v>3297.442</v>
      </c>
      <c r="T66" s="1">
        <v>0</v>
      </c>
      <c r="U66" s="1">
        <v>3297.442</v>
      </c>
      <c r="V66" s="1">
        <v>0</v>
      </c>
      <c r="W66" s="25">
        <f>X66+Y66+Z66</f>
        <v>3297.442</v>
      </c>
      <c r="X66" s="26">
        <v>0</v>
      </c>
      <c r="Y66" s="26">
        <v>3297.442</v>
      </c>
      <c r="Z66" s="26">
        <v>0</v>
      </c>
      <c r="AA66" s="20">
        <f t="shared" si="15"/>
        <v>0</v>
      </c>
      <c r="AB66" s="1">
        <f t="shared" si="16"/>
        <v>0</v>
      </c>
      <c r="AC66" s="40">
        <f t="shared" si="16"/>
        <v>0</v>
      </c>
      <c r="AD66" s="4">
        <f t="shared" si="16"/>
        <v>0</v>
      </c>
      <c r="AE66" s="25">
        <f t="shared" si="14"/>
        <v>0</v>
      </c>
      <c r="AF66" s="26"/>
      <c r="AG66" s="25"/>
      <c r="AH66" s="38"/>
      <c r="AI66" s="25"/>
      <c r="AJ66" s="25"/>
      <c r="AM66" s="119">
        <f t="shared" si="5"/>
        <v>0</v>
      </c>
      <c r="AN66" s="119">
        <f t="shared" si="2"/>
        <v>0</v>
      </c>
    </row>
    <row r="67" spans="1:40" s="122" customFormat="1" ht="19.899999999999999" customHeight="1" x14ac:dyDescent="0.2">
      <c r="A67" s="15"/>
      <c r="B67" s="127" t="s">
        <v>31</v>
      </c>
      <c r="C67" s="1">
        <v>1800.008</v>
      </c>
      <c r="D67" s="1">
        <f>C67</f>
        <v>1800.008</v>
      </c>
      <c r="E67" s="1">
        <v>1800.008</v>
      </c>
      <c r="F67" s="1">
        <v>1800.008</v>
      </c>
      <c r="G67" s="40">
        <f t="shared" si="10"/>
        <v>0</v>
      </c>
      <c r="H67" s="40"/>
      <c r="I67" s="40"/>
      <c r="J67" s="40"/>
      <c r="K67" s="40">
        <f t="shared" si="11"/>
        <v>0</v>
      </c>
      <c r="L67" s="1"/>
      <c r="M67" s="1"/>
      <c r="N67" s="1"/>
      <c r="O67" s="40">
        <f t="shared" si="12"/>
        <v>0</v>
      </c>
      <c r="P67" s="1">
        <v>0</v>
      </c>
      <c r="Q67" s="1">
        <v>0</v>
      </c>
      <c r="R67" s="1">
        <v>0</v>
      </c>
      <c r="S67" s="40">
        <v>0</v>
      </c>
      <c r="T67" s="1"/>
      <c r="U67" s="1"/>
      <c r="V67" s="1"/>
      <c r="W67" s="40">
        <v>0</v>
      </c>
      <c r="X67" s="128"/>
      <c r="Y67" s="1"/>
      <c r="Z67" s="1"/>
      <c r="AA67" s="20">
        <f t="shared" si="15"/>
        <v>0</v>
      </c>
      <c r="AB67" s="1">
        <f t="shared" si="16"/>
        <v>0</v>
      </c>
      <c r="AC67" s="40">
        <f t="shared" si="16"/>
        <v>0</v>
      </c>
      <c r="AD67" s="4">
        <f t="shared" si="16"/>
        <v>0</v>
      </c>
      <c r="AE67" s="40">
        <f t="shared" si="14"/>
        <v>0</v>
      </c>
      <c r="AF67" s="1"/>
      <c r="AG67" s="40"/>
      <c r="AH67" s="4"/>
      <c r="AI67" s="40"/>
      <c r="AJ67" s="40"/>
      <c r="AM67" s="119">
        <f t="shared" si="5"/>
        <v>0</v>
      </c>
      <c r="AN67" s="119">
        <f t="shared" si="2"/>
        <v>0</v>
      </c>
    </row>
    <row r="68" spans="1:40" s="122" customFormat="1" ht="19.899999999999999" customHeight="1" x14ac:dyDescent="0.2">
      <c r="A68" s="15"/>
      <c r="B68" s="127" t="s">
        <v>32</v>
      </c>
      <c r="C68" s="1">
        <v>5626.5707700000003</v>
      </c>
      <c r="D68" s="1"/>
      <c r="E68" s="1">
        <v>0</v>
      </c>
      <c r="F68" s="1">
        <v>0</v>
      </c>
      <c r="G68" s="40">
        <f t="shared" si="10"/>
        <v>0</v>
      </c>
      <c r="H68" s="40"/>
      <c r="I68" s="40"/>
      <c r="J68" s="40"/>
      <c r="K68" s="40">
        <f t="shared" si="11"/>
        <v>0</v>
      </c>
      <c r="L68" s="1"/>
      <c r="M68" s="1"/>
      <c r="N68" s="1"/>
      <c r="O68" s="40">
        <f t="shared" si="12"/>
        <v>3176.8270000000002</v>
      </c>
      <c r="P68" s="1">
        <v>0</v>
      </c>
      <c r="Q68" s="1">
        <v>3176.8270000000002</v>
      </c>
      <c r="R68" s="1">
        <v>0</v>
      </c>
      <c r="S68" s="40">
        <v>3174.2780000000002</v>
      </c>
      <c r="T68" s="1"/>
      <c r="U68" s="1">
        <v>3174.2780000000002</v>
      </c>
      <c r="V68" s="1"/>
      <c r="W68" s="40">
        <v>3174.2780000000002</v>
      </c>
      <c r="X68" s="128"/>
      <c r="Y68" s="1">
        <v>3174.2780000000002</v>
      </c>
      <c r="Z68" s="1"/>
      <c r="AA68" s="20">
        <f t="shared" si="15"/>
        <v>0</v>
      </c>
      <c r="AB68" s="1">
        <f t="shared" si="16"/>
        <v>0</v>
      </c>
      <c r="AC68" s="40">
        <f t="shared" si="16"/>
        <v>0</v>
      </c>
      <c r="AD68" s="4">
        <f t="shared" si="16"/>
        <v>0</v>
      </c>
      <c r="AE68" s="40">
        <f t="shared" si="14"/>
        <v>0</v>
      </c>
      <c r="AF68" s="1"/>
      <c r="AG68" s="40"/>
      <c r="AH68" s="4"/>
      <c r="AI68" s="40"/>
      <c r="AJ68" s="40"/>
      <c r="AM68" s="119">
        <f t="shared" si="5"/>
        <v>0</v>
      </c>
      <c r="AN68" s="119">
        <f t="shared" si="2"/>
        <v>0</v>
      </c>
    </row>
    <row r="69" spans="1:40" s="122" customFormat="1" ht="19.899999999999999" customHeight="1" x14ac:dyDescent="0.2">
      <c r="A69" s="15"/>
      <c r="B69" s="127" t="s">
        <v>33</v>
      </c>
      <c r="C69" s="1">
        <v>0</v>
      </c>
      <c r="D69" s="1"/>
      <c r="E69" s="1">
        <v>0</v>
      </c>
      <c r="F69" s="1">
        <v>0</v>
      </c>
      <c r="G69" s="40">
        <f t="shared" si="10"/>
        <v>0</v>
      </c>
      <c r="H69" s="40"/>
      <c r="I69" s="40"/>
      <c r="J69" s="40"/>
      <c r="K69" s="40">
        <f t="shared" si="11"/>
        <v>0</v>
      </c>
      <c r="L69" s="1"/>
      <c r="M69" s="1"/>
      <c r="N69" s="1"/>
      <c r="O69" s="40">
        <f t="shared" si="12"/>
        <v>0</v>
      </c>
      <c r="P69" s="1">
        <v>0</v>
      </c>
      <c r="Q69" s="1">
        <v>0</v>
      </c>
      <c r="R69" s="1">
        <v>0</v>
      </c>
      <c r="S69" s="40">
        <v>0</v>
      </c>
      <c r="T69" s="1"/>
      <c r="U69" s="1"/>
      <c r="V69" s="1"/>
      <c r="W69" s="40">
        <v>0</v>
      </c>
      <c r="X69" s="128"/>
      <c r="Y69" s="1"/>
      <c r="Z69" s="1"/>
      <c r="AA69" s="20">
        <f t="shared" si="15"/>
        <v>0</v>
      </c>
      <c r="AB69" s="1">
        <f t="shared" si="16"/>
        <v>0</v>
      </c>
      <c r="AC69" s="40">
        <f t="shared" si="16"/>
        <v>0</v>
      </c>
      <c r="AD69" s="4">
        <f t="shared" si="16"/>
        <v>0</v>
      </c>
      <c r="AE69" s="40">
        <f t="shared" si="14"/>
        <v>0</v>
      </c>
      <c r="AF69" s="1"/>
      <c r="AG69" s="40"/>
      <c r="AH69" s="4"/>
      <c r="AI69" s="40"/>
      <c r="AJ69" s="40"/>
      <c r="AM69" s="119">
        <f t="shared" si="5"/>
        <v>0</v>
      </c>
      <c r="AN69" s="119">
        <f t="shared" si="2"/>
        <v>0</v>
      </c>
    </row>
    <row r="70" spans="1:40" s="122" customFormat="1" ht="19.899999999999999" customHeight="1" x14ac:dyDescent="0.2">
      <c r="A70" s="15"/>
      <c r="B70" s="127" t="s">
        <v>34</v>
      </c>
      <c r="C70" s="1">
        <v>331.69443000000001</v>
      </c>
      <c r="D70" s="1">
        <v>69.084310000000002</v>
      </c>
      <c r="E70" s="1">
        <v>69.084310000000002</v>
      </c>
      <c r="F70" s="1">
        <v>69.084310000000002</v>
      </c>
      <c r="G70" s="40">
        <f t="shared" si="10"/>
        <v>0</v>
      </c>
      <c r="H70" s="40"/>
      <c r="I70" s="40"/>
      <c r="J70" s="40"/>
      <c r="K70" s="40">
        <f t="shared" si="11"/>
        <v>0</v>
      </c>
      <c r="L70" s="1"/>
      <c r="M70" s="1"/>
      <c r="N70" s="1"/>
      <c r="O70" s="40">
        <f t="shared" si="12"/>
        <v>123.17299999999956</v>
      </c>
      <c r="P70" s="1">
        <v>0</v>
      </c>
      <c r="Q70" s="1">
        <v>123.17299999999956</v>
      </c>
      <c r="R70" s="1">
        <v>0</v>
      </c>
      <c r="S70" s="40">
        <f>T70+U70+V70</f>
        <v>123.16399999999976</v>
      </c>
      <c r="T70" s="1">
        <f>T66-SUM(T67:T69)</f>
        <v>0</v>
      </c>
      <c r="U70" s="1">
        <f>U66-SUM(U67:U69)</f>
        <v>123.16399999999976</v>
      </c>
      <c r="V70" s="1">
        <f>V66-SUM(V67:V69)</f>
        <v>0</v>
      </c>
      <c r="W70" s="40">
        <f>X70+Y70+Z70</f>
        <v>123.16399999999976</v>
      </c>
      <c r="X70" s="1">
        <f>X66-SUM(X67:X69)</f>
        <v>0</v>
      </c>
      <c r="Y70" s="1">
        <f>Y66-SUM(Y67:Y69)</f>
        <v>123.16399999999976</v>
      </c>
      <c r="Z70" s="1">
        <f>Z66-SUM(Z67:Z69)</f>
        <v>0</v>
      </c>
      <c r="AA70" s="20">
        <f t="shared" si="15"/>
        <v>0</v>
      </c>
      <c r="AB70" s="1">
        <f t="shared" si="16"/>
        <v>0</v>
      </c>
      <c r="AC70" s="40">
        <f t="shared" si="16"/>
        <v>0</v>
      </c>
      <c r="AD70" s="4">
        <f t="shared" si="16"/>
        <v>0</v>
      </c>
      <c r="AE70" s="40">
        <f t="shared" si="14"/>
        <v>0</v>
      </c>
      <c r="AF70" s="1"/>
      <c r="AG70" s="40"/>
      <c r="AH70" s="4"/>
      <c r="AI70" s="40"/>
      <c r="AJ70" s="40"/>
      <c r="AM70" s="119">
        <f t="shared" si="5"/>
        <v>0</v>
      </c>
      <c r="AN70" s="119">
        <f t="shared" si="2"/>
        <v>0</v>
      </c>
    </row>
    <row r="71" spans="1:40" s="122" customFormat="1" ht="94.5" x14ac:dyDescent="0.2">
      <c r="A71" s="15">
        <v>12</v>
      </c>
      <c r="B71" s="126" t="s">
        <v>45</v>
      </c>
      <c r="C71" s="24">
        <v>2153.1996200000003</v>
      </c>
      <c r="D71" s="24">
        <f>SUM(D72:D75)</f>
        <v>0</v>
      </c>
      <c r="E71" s="24">
        <v>0</v>
      </c>
      <c r="F71" s="24">
        <v>0</v>
      </c>
      <c r="G71" s="25">
        <f t="shared" si="10"/>
        <v>0</v>
      </c>
      <c r="H71" s="25"/>
      <c r="I71" s="25"/>
      <c r="J71" s="25"/>
      <c r="K71" s="25">
        <f t="shared" si="11"/>
        <v>0</v>
      </c>
      <c r="L71" s="25"/>
      <c r="M71" s="25"/>
      <c r="N71" s="25"/>
      <c r="O71" s="25">
        <f t="shared" si="12"/>
        <v>2200</v>
      </c>
      <c r="P71" s="26">
        <v>0</v>
      </c>
      <c r="Q71" s="26">
        <v>2200</v>
      </c>
      <c r="R71" s="26">
        <v>0</v>
      </c>
      <c r="S71" s="40">
        <f>T71+U71+V71</f>
        <v>2099.4749999999999</v>
      </c>
      <c r="T71" s="1">
        <v>0</v>
      </c>
      <c r="U71" s="1">
        <v>2099.4749999999999</v>
      </c>
      <c r="V71" s="1">
        <v>0</v>
      </c>
      <c r="W71" s="25">
        <f>X71+Y71+Z71</f>
        <v>2099.4749999999999</v>
      </c>
      <c r="X71" s="26">
        <v>0</v>
      </c>
      <c r="Y71" s="26">
        <v>2099.4749999999999</v>
      </c>
      <c r="Z71" s="26">
        <v>0</v>
      </c>
      <c r="AA71" s="20">
        <f t="shared" si="15"/>
        <v>0</v>
      </c>
      <c r="AB71" s="1">
        <f t="shared" si="16"/>
        <v>0</v>
      </c>
      <c r="AC71" s="40">
        <f t="shared" si="16"/>
        <v>0</v>
      </c>
      <c r="AD71" s="4">
        <f t="shared" si="16"/>
        <v>0</v>
      </c>
      <c r="AE71" s="25">
        <f t="shared" si="14"/>
        <v>0</v>
      </c>
      <c r="AF71" s="26"/>
      <c r="AG71" s="25"/>
      <c r="AH71" s="38"/>
      <c r="AI71" s="25"/>
      <c r="AJ71" s="25">
        <v>2.94</v>
      </c>
      <c r="AM71" s="119">
        <f t="shared" si="5"/>
        <v>0</v>
      </c>
      <c r="AN71" s="119">
        <f t="shared" si="2"/>
        <v>0</v>
      </c>
    </row>
    <row r="72" spans="1:40" s="122" customFormat="1" ht="19.899999999999999" customHeight="1" x14ac:dyDescent="0.2">
      <c r="A72" s="15"/>
      <c r="B72" s="127" t="s">
        <v>31</v>
      </c>
      <c r="C72" s="1">
        <v>0</v>
      </c>
      <c r="D72" s="1">
        <f>C72</f>
        <v>0</v>
      </c>
      <c r="E72" s="1">
        <v>0</v>
      </c>
      <c r="F72" s="1">
        <v>0</v>
      </c>
      <c r="G72" s="40">
        <f t="shared" si="10"/>
        <v>0</v>
      </c>
      <c r="H72" s="40"/>
      <c r="I72" s="40"/>
      <c r="J72" s="40"/>
      <c r="K72" s="40">
        <f t="shared" si="11"/>
        <v>0</v>
      </c>
      <c r="L72" s="1"/>
      <c r="M72" s="1"/>
      <c r="N72" s="1"/>
      <c r="O72" s="40">
        <f t="shared" si="12"/>
        <v>0</v>
      </c>
      <c r="P72" s="1">
        <v>0</v>
      </c>
      <c r="Q72" s="1">
        <v>0</v>
      </c>
      <c r="R72" s="1">
        <v>0</v>
      </c>
      <c r="S72" s="40">
        <v>0</v>
      </c>
      <c r="T72" s="1"/>
      <c r="U72" s="1"/>
      <c r="V72" s="1"/>
      <c r="W72" s="40">
        <v>0</v>
      </c>
      <c r="X72" s="128"/>
      <c r="Y72" s="1"/>
      <c r="Z72" s="1"/>
      <c r="AA72" s="20">
        <f t="shared" si="15"/>
        <v>0</v>
      </c>
      <c r="AB72" s="1">
        <f t="shared" si="16"/>
        <v>0</v>
      </c>
      <c r="AC72" s="40">
        <f t="shared" si="16"/>
        <v>0</v>
      </c>
      <c r="AD72" s="4">
        <f t="shared" si="16"/>
        <v>0</v>
      </c>
      <c r="AE72" s="40">
        <f t="shared" si="14"/>
        <v>0</v>
      </c>
      <c r="AF72" s="1"/>
      <c r="AG72" s="40"/>
      <c r="AH72" s="4"/>
      <c r="AI72" s="40"/>
      <c r="AJ72" s="40"/>
      <c r="AM72" s="119">
        <f t="shared" si="5"/>
        <v>0</v>
      </c>
      <c r="AN72" s="119">
        <f t="shared" si="2"/>
        <v>0</v>
      </c>
    </row>
    <row r="73" spans="1:40" s="122" customFormat="1" ht="19.899999999999999" customHeight="1" x14ac:dyDescent="0.2">
      <c r="A73" s="15"/>
      <c r="B73" s="127" t="s">
        <v>32</v>
      </c>
      <c r="C73" s="1">
        <v>2013.289</v>
      </c>
      <c r="D73" s="1"/>
      <c r="E73" s="1">
        <v>0</v>
      </c>
      <c r="F73" s="1">
        <v>0</v>
      </c>
      <c r="G73" s="40">
        <f t="shared" si="10"/>
        <v>0</v>
      </c>
      <c r="H73" s="40"/>
      <c r="I73" s="40"/>
      <c r="J73" s="40"/>
      <c r="K73" s="40">
        <f t="shared" si="11"/>
        <v>0</v>
      </c>
      <c r="L73" s="1"/>
      <c r="M73" s="1"/>
      <c r="N73" s="1"/>
      <c r="O73" s="40">
        <f t="shared" si="12"/>
        <v>2013.289</v>
      </c>
      <c r="P73" s="1">
        <v>0</v>
      </c>
      <c r="Q73" s="1">
        <v>2013.289</v>
      </c>
      <c r="R73" s="1">
        <v>0</v>
      </c>
      <c r="S73" s="40">
        <v>2013.289</v>
      </c>
      <c r="T73" s="1"/>
      <c r="U73" s="1">
        <v>2013.289</v>
      </c>
      <c r="V73" s="1"/>
      <c r="W73" s="40">
        <v>2013.289</v>
      </c>
      <c r="X73" s="128"/>
      <c r="Y73" s="1">
        <v>2013.289</v>
      </c>
      <c r="Z73" s="1"/>
      <c r="AA73" s="20">
        <f t="shared" si="15"/>
        <v>0</v>
      </c>
      <c r="AB73" s="1">
        <f t="shared" si="16"/>
        <v>0</v>
      </c>
      <c r="AC73" s="40">
        <f t="shared" si="16"/>
        <v>0</v>
      </c>
      <c r="AD73" s="4">
        <f t="shared" si="16"/>
        <v>0</v>
      </c>
      <c r="AE73" s="40">
        <f t="shared" si="14"/>
        <v>0</v>
      </c>
      <c r="AF73" s="1"/>
      <c r="AG73" s="40"/>
      <c r="AH73" s="4"/>
      <c r="AI73" s="40"/>
      <c r="AJ73" s="40"/>
      <c r="AM73" s="119">
        <f t="shared" si="5"/>
        <v>0</v>
      </c>
      <c r="AN73" s="119">
        <f t="shared" si="2"/>
        <v>0</v>
      </c>
    </row>
    <row r="74" spans="1:40" s="122" customFormat="1" ht="19.899999999999999" customHeight="1" x14ac:dyDescent="0.2">
      <c r="A74" s="15"/>
      <c r="B74" s="127" t="s">
        <v>33</v>
      </c>
      <c r="C74" s="1">
        <v>0</v>
      </c>
      <c r="D74" s="1"/>
      <c r="E74" s="1">
        <v>0</v>
      </c>
      <c r="F74" s="1">
        <v>0</v>
      </c>
      <c r="G74" s="40">
        <f t="shared" si="10"/>
        <v>0</v>
      </c>
      <c r="H74" s="40"/>
      <c r="I74" s="40"/>
      <c r="J74" s="40"/>
      <c r="K74" s="40">
        <f t="shared" si="11"/>
        <v>0</v>
      </c>
      <c r="L74" s="1"/>
      <c r="M74" s="1"/>
      <c r="N74" s="1"/>
      <c r="O74" s="40">
        <f t="shared" si="12"/>
        <v>0</v>
      </c>
      <c r="P74" s="1">
        <v>0</v>
      </c>
      <c r="Q74" s="1">
        <v>0</v>
      </c>
      <c r="R74" s="1">
        <v>0</v>
      </c>
      <c r="S74" s="40">
        <v>0</v>
      </c>
      <c r="T74" s="1"/>
      <c r="U74" s="1"/>
      <c r="V74" s="1"/>
      <c r="W74" s="40">
        <v>0</v>
      </c>
      <c r="X74" s="128"/>
      <c r="Y74" s="1"/>
      <c r="Z74" s="1"/>
      <c r="AA74" s="20">
        <f t="shared" si="15"/>
        <v>0</v>
      </c>
      <c r="AB74" s="1">
        <f t="shared" si="16"/>
        <v>0</v>
      </c>
      <c r="AC74" s="40">
        <f t="shared" si="16"/>
        <v>0</v>
      </c>
      <c r="AD74" s="4">
        <f t="shared" si="16"/>
        <v>0</v>
      </c>
      <c r="AE74" s="40">
        <f t="shared" si="14"/>
        <v>0</v>
      </c>
      <c r="AF74" s="1"/>
      <c r="AG74" s="40"/>
      <c r="AH74" s="4"/>
      <c r="AI74" s="40"/>
      <c r="AJ74" s="40"/>
      <c r="AM74" s="119">
        <f t="shared" si="5"/>
        <v>0</v>
      </c>
      <c r="AN74" s="119">
        <f t="shared" ref="AN74:AN137" si="17">AA74-AE74</f>
        <v>0</v>
      </c>
    </row>
    <row r="75" spans="1:40" s="122" customFormat="1" ht="19.899999999999999" customHeight="1" x14ac:dyDescent="0.2">
      <c r="A75" s="15"/>
      <c r="B75" s="127" t="s">
        <v>34</v>
      </c>
      <c r="C75" s="1">
        <v>139.91061999999999</v>
      </c>
      <c r="D75" s="1"/>
      <c r="E75" s="1">
        <v>0</v>
      </c>
      <c r="F75" s="1">
        <v>0</v>
      </c>
      <c r="G75" s="40">
        <f t="shared" si="10"/>
        <v>0</v>
      </c>
      <c r="H75" s="40"/>
      <c r="I75" s="40"/>
      <c r="J75" s="40"/>
      <c r="K75" s="40">
        <f t="shared" si="11"/>
        <v>0</v>
      </c>
      <c r="L75" s="1"/>
      <c r="M75" s="1"/>
      <c r="N75" s="1"/>
      <c r="O75" s="40">
        <f t="shared" si="12"/>
        <v>186.71099999999967</v>
      </c>
      <c r="P75" s="1">
        <v>0</v>
      </c>
      <c r="Q75" s="1">
        <v>186.71099999999967</v>
      </c>
      <c r="R75" s="1">
        <v>0</v>
      </c>
      <c r="S75" s="40">
        <f>T75+U75+V75</f>
        <v>86.185999999999922</v>
      </c>
      <c r="T75" s="1">
        <f>T71-SUM(T72:T74)</f>
        <v>0</v>
      </c>
      <c r="U75" s="1">
        <f>U71-SUM(U72:U74)</f>
        <v>86.185999999999922</v>
      </c>
      <c r="V75" s="1">
        <f>V71-SUM(V72:V74)</f>
        <v>0</v>
      </c>
      <c r="W75" s="40">
        <f>X75+Y75+Z75</f>
        <v>86.185999999999922</v>
      </c>
      <c r="X75" s="1">
        <f>X71-SUM(X72:X74)</f>
        <v>0</v>
      </c>
      <c r="Y75" s="1">
        <f>Y71-SUM(Y72:Y74)</f>
        <v>86.185999999999922</v>
      </c>
      <c r="Z75" s="1">
        <f>Z71-SUM(Z72:Z74)</f>
        <v>0</v>
      </c>
      <c r="AA75" s="20">
        <f t="shared" si="15"/>
        <v>0</v>
      </c>
      <c r="AB75" s="1">
        <f t="shared" si="16"/>
        <v>0</v>
      </c>
      <c r="AC75" s="40">
        <f t="shared" si="16"/>
        <v>0</v>
      </c>
      <c r="AD75" s="4">
        <f t="shared" si="16"/>
        <v>0</v>
      </c>
      <c r="AE75" s="40">
        <f t="shared" si="14"/>
        <v>0</v>
      </c>
      <c r="AF75" s="1"/>
      <c r="AG75" s="40"/>
      <c r="AH75" s="4"/>
      <c r="AI75" s="40"/>
      <c r="AJ75" s="40"/>
      <c r="AM75" s="119">
        <f t="shared" ref="AM75:AM138" si="18">G75+W75-K75-S75</f>
        <v>0</v>
      </c>
      <c r="AN75" s="119">
        <f t="shared" si="17"/>
        <v>0</v>
      </c>
    </row>
    <row r="76" spans="1:40" s="122" customFormat="1" ht="67.5" x14ac:dyDescent="0.2">
      <c r="A76" s="15">
        <v>13</v>
      </c>
      <c r="B76" s="126" t="s">
        <v>46</v>
      </c>
      <c r="C76" s="24">
        <v>10885.94298</v>
      </c>
      <c r="D76" s="24">
        <f>SUM(D77:D80)</f>
        <v>2048.1289000000002</v>
      </c>
      <c r="E76" s="24">
        <v>6096.2782500000003</v>
      </c>
      <c r="F76" s="24">
        <v>6096.2782500000003</v>
      </c>
      <c r="G76" s="25">
        <f t="shared" si="10"/>
        <v>0</v>
      </c>
      <c r="H76" s="25"/>
      <c r="I76" s="25"/>
      <c r="J76" s="25"/>
      <c r="K76" s="25">
        <f t="shared" si="11"/>
        <v>0</v>
      </c>
      <c r="L76" s="25"/>
      <c r="M76" s="25"/>
      <c r="N76" s="25"/>
      <c r="O76" s="25">
        <f t="shared" si="12"/>
        <v>4820</v>
      </c>
      <c r="P76" s="26">
        <v>0</v>
      </c>
      <c r="Q76" s="26">
        <v>4820</v>
      </c>
      <c r="R76" s="26">
        <v>0</v>
      </c>
      <c r="S76" s="40">
        <f>T76+U76+V76</f>
        <v>4789.30573</v>
      </c>
      <c r="T76" s="1">
        <v>0</v>
      </c>
      <c r="U76" s="1">
        <v>4789.30573</v>
      </c>
      <c r="V76" s="1">
        <v>0</v>
      </c>
      <c r="W76" s="25">
        <f>X76+Y76+Z76</f>
        <v>4789.30573</v>
      </c>
      <c r="X76" s="26">
        <v>0</v>
      </c>
      <c r="Y76" s="26">
        <v>4789.30573</v>
      </c>
      <c r="Z76" s="26">
        <v>0</v>
      </c>
      <c r="AA76" s="20">
        <f t="shared" si="15"/>
        <v>0</v>
      </c>
      <c r="AB76" s="1">
        <f t="shared" si="16"/>
        <v>0</v>
      </c>
      <c r="AC76" s="40">
        <f t="shared" si="16"/>
        <v>0</v>
      </c>
      <c r="AD76" s="4">
        <f t="shared" si="16"/>
        <v>0</v>
      </c>
      <c r="AE76" s="25">
        <f t="shared" si="14"/>
        <v>0</v>
      </c>
      <c r="AF76" s="26"/>
      <c r="AG76" s="25"/>
      <c r="AH76" s="38"/>
      <c r="AI76" s="25">
        <v>5.41</v>
      </c>
      <c r="AJ76" s="25">
        <v>5.44</v>
      </c>
      <c r="AM76" s="119">
        <f t="shared" si="18"/>
        <v>0</v>
      </c>
      <c r="AN76" s="119">
        <f t="shared" si="17"/>
        <v>0</v>
      </c>
    </row>
    <row r="77" spans="1:40" s="122" customFormat="1" ht="19.899999999999999" customHeight="1" x14ac:dyDescent="0.2">
      <c r="A77" s="15"/>
      <c r="B77" s="127" t="s">
        <v>31</v>
      </c>
      <c r="C77" s="1">
        <v>1970.3</v>
      </c>
      <c r="D77" s="1">
        <f>C77</f>
        <v>1970.3</v>
      </c>
      <c r="E77" s="1">
        <v>1970.3</v>
      </c>
      <c r="F77" s="1">
        <v>1970.3</v>
      </c>
      <c r="G77" s="40">
        <f t="shared" si="10"/>
        <v>0</v>
      </c>
      <c r="H77" s="40"/>
      <c r="I77" s="40">
        <f>F77-E77</f>
        <v>0</v>
      </c>
      <c r="J77" s="40"/>
      <c r="K77" s="40">
        <f t="shared" si="11"/>
        <v>0</v>
      </c>
      <c r="L77" s="1"/>
      <c r="M77" s="1"/>
      <c r="N77" s="1"/>
      <c r="O77" s="40">
        <f t="shared" si="12"/>
        <v>0</v>
      </c>
      <c r="P77" s="1">
        <v>0</v>
      </c>
      <c r="Q77" s="1">
        <v>0</v>
      </c>
      <c r="R77" s="1">
        <v>0</v>
      </c>
      <c r="S77" s="40">
        <v>0</v>
      </c>
      <c r="T77" s="1"/>
      <c r="U77" s="1"/>
      <c r="V77" s="1"/>
      <c r="W77" s="40">
        <v>0</v>
      </c>
      <c r="X77" s="1"/>
      <c r="Y77" s="1"/>
      <c r="Z77" s="1"/>
      <c r="AA77" s="20">
        <f t="shared" si="15"/>
        <v>0</v>
      </c>
      <c r="AB77" s="1">
        <f t="shared" si="16"/>
        <v>0</v>
      </c>
      <c r="AC77" s="40">
        <f t="shared" si="16"/>
        <v>0</v>
      </c>
      <c r="AD77" s="4">
        <f t="shared" si="16"/>
        <v>0</v>
      </c>
      <c r="AE77" s="40">
        <f t="shared" si="14"/>
        <v>0</v>
      </c>
      <c r="AF77" s="1"/>
      <c r="AG77" s="40"/>
      <c r="AH77" s="4"/>
      <c r="AI77" s="40"/>
      <c r="AJ77" s="40"/>
      <c r="AM77" s="119">
        <f t="shared" si="18"/>
        <v>0</v>
      </c>
      <c r="AN77" s="119">
        <f t="shared" si="17"/>
        <v>0</v>
      </c>
    </row>
    <row r="78" spans="1:40" s="122" customFormat="1" ht="19.899999999999999" customHeight="1" x14ac:dyDescent="0.2">
      <c r="A78" s="15"/>
      <c r="B78" s="127" t="s">
        <v>32</v>
      </c>
      <c r="C78" s="1">
        <v>8494.5660000000007</v>
      </c>
      <c r="D78" s="1"/>
      <c r="E78" s="1">
        <v>3969.1930000000002</v>
      </c>
      <c r="F78" s="1">
        <v>3969.1930000000002</v>
      </c>
      <c r="G78" s="40">
        <f t="shared" si="10"/>
        <v>0</v>
      </c>
      <c r="H78" s="40"/>
      <c r="I78" s="40">
        <f>F78-E78</f>
        <v>0</v>
      </c>
      <c r="J78" s="40"/>
      <c r="K78" s="40">
        <f t="shared" si="11"/>
        <v>0</v>
      </c>
      <c r="L78" s="1"/>
      <c r="M78" s="1"/>
      <c r="N78" s="1"/>
      <c r="O78" s="40">
        <f t="shared" si="12"/>
        <v>4525.3730000000005</v>
      </c>
      <c r="P78" s="1">
        <v>0</v>
      </c>
      <c r="Q78" s="1">
        <v>4525.3730000000005</v>
      </c>
      <c r="R78" s="1">
        <v>0</v>
      </c>
      <c r="S78" s="40">
        <v>4525.3729999999996</v>
      </c>
      <c r="T78" s="1"/>
      <c r="U78" s="1">
        <v>4525.3730000000005</v>
      </c>
      <c r="V78" s="1"/>
      <c r="W78" s="40">
        <v>4525.3730000000005</v>
      </c>
      <c r="X78" s="1"/>
      <c r="Y78" s="1">
        <v>4525.3730000000005</v>
      </c>
      <c r="Z78" s="1"/>
      <c r="AA78" s="20">
        <f t="shared" si="15"/>
        <v>0</v>
      </c>
      <c r="AB78" s="1">
        <f t="shared" si="16"/>
        <v>0</v>
      </c>
      <c r="AC78" s="40">
        <f t="shared" si="16"/>
        <v>0</v>
      </c>
      <c r="AD78" s="4">
        <f t="shared" si="16"/>
        <v>0</v>
      </c>
      <c r="AE78" s="40">
        <f t="shared" si="14"/>
        <v>0</v>
      </c>
      <c r="AF78" s="1"/>
      <c r="AG78" s="40"/>
      <c r="AH78" s="4"/>
      <c r="AI78" s="40"/>
      <c r="AJ78" s="40"/>
      <c r="AM78" s="119">
        <f t="shared" si="18"/>
        <v>0</v>
      </c>
      <c r="AN78" s="119">
        <f t="shared" si="17"/>
        <v>0</v>
      </c>
    </row>
    <row r="79" spans="1:40" s="122" customFormat="1" ht="19.899999999999999" customHeight="1" x14ac:dyDescent="0.2">
      <c r="A79" s="15"/>
      <c r="B79" s="127" t="s">
        <v>33</v>
      </c>
      <c r="C79" s="1">
        <v>0</v>
      </c>
      <c r="D79" s="1"/>
      <c r="E79" s="1">
        <v>0</v>
      </c>
      <c r="F79" s="1">
        <v>0</v>
      </c>
      <c r="G79" s="40">
        <f t="shared" si="10"/>
        <v>0</v>
      </c>
      <c r="H79" s="40"/>
      <c r="I79" s="40">
        <f>F79-E79</f>
        <v>0</v>
      </c>
      <c r="J79" s="40"/>
      <c r="K79" s="40">
        <f t="shared" si="11"/>
        <v>0</v>
      </c>
      <c r="L79" s="1"/>
      <c r="M79" s="1"/>
      <c r="N79" s="1"/>
      <c r="O79" s="40">
        <f t="shared" si="12"/>
        <v>0</v>
      </c>
      <c r="P79" s="1">
        <v>0</v>
      </c>
      <c r="Q79" s="1">
        <v>0</v>
      </c>
      <c r="R79" s="1">
        <v>0</v>
      </c>
      <c r="S79" s="40">
        <v>0</v>
      </c>
      <c r="T79" s="1"/>
      <c r="U79" s="1"/>
      <c r="V79" s="1"/>
      <c r="W79" s="40">
        <v>0</v>
      </c>
      <c r="X79" s="1"/>
      <c r="Y79" s="1"/>
      <c r="Z79" s="1"/>
      <c r="AA79" s="20">
        <f t="shared" si="15"/>
        <v>0</v>
      </c>
      <c r="AB79" s="1">
        <f t="shared" si="16"/>
        <v>0</v>
      </c>
      <c r="AC79" s="40">
        <f t="shared" si="16"/>
        <v>0</v>
      </c>
      <c r="AD79" s="4">
        <f t="shared" si="16"/>
        <v>0</v>
      </c>
      <c r="AE79" s="40">
        <f t="shared" si="14"/>
        <v>0</v>
      </c>
      <c r="AF79" s="1"/>
      <c r="AG79" s="40"/>
      <c r="AH79" s="4"/>
      <c r="AI79" s="40"/>
      <c r="AJ79" s="40"/>
      <c r="AM79" s="119">
        <f t="shared" si="18"/>
        <v>0</v>
      </c>
      <c r="AN79" s="119">
        <f t="shared" si="17"/>
        <v>0</v>
      </c>
    </row>
    <row r="80" spans="1:40" s="122" customFormat="1" ht="19.899999999999999" customHeight="1" x14ac:dyDescent="0.2">
      <c r="A80" s="15"/>
      <c r="B80" s="127" t="s">
        <v>34</v>
      </c>
      <c r="C80" s="1">
        <v>421.07698000000005</v>
      </c>
      <c r="D80" s="1">
        <v>77.828900000000004</v>
      </c>
      <c r="E80" s="1">
        <v>156.78524999999999</v>
      </c>
      <c r="F80" s="1">
        <v>156.78524999999999</v>
      </c>
      <c r="G80" s="40">
        <f t="shared" ref="G80:G140" si="19">H80+I80+J80</f>
        <v>0</v>
      </c>
      <c r="H80" s="40"/>
      <c r="I80" s="40">
        <f>F80-E80</f>
        <v>0</v>
      </c>
      <c r="J80" s="40"/>
      <c r="K80" s="40">
        <f t="shared" ref="K80:K140" si="20">L80+M80+N80</f>
        <v>0</v>
      </c>
      <c r="L80" s="1"/>
      <c r="M80" s="1"/>
      <c r="N80" s="1"/>
      <c r="O80" s="40">
        <f t="shared" ref="O80:O140" si="21">P80+Q80+R80</f>
        <v>294.62699999999961</v>
      </c>
      <c r="P80" s="1">
        <v>0</v>
      </c>
      <c r="Q80" s="1">
        <v>294.62699999999961</v>
      </c>
      <c r="R80" s="1">
        <v>0</v>
      </c>
      <c r="S80" s="40">
        <f>T80+U80+V80</f>
        <v>263.93272999999954</v>
      </c>
      <c r="T80" s="1">
        <f>T76-SUM(T77:T79)</f>
        <v>0</v>
      </c>
      <c r="U80" s="1">
        <f>U76-SUM(U77:U79)</f>
        <v>263.93272999999954</v>
      </c>
      <c r="V80" s="1">
        <f>V76-SUM(V77:V79)</f>
        <v>0</v>
      </c>
      <c r="W80" s="40">
        <f>X80+Y80+Z80</f>
        <v>263.93272999999954</v>
      </c>
      <c r="X80" s="1">
        <f>X76-SUM(X77:X79)</f>
        <v>0</v>
      </c>
      <c r="Y80" s="1">
        <f>Y76-SUM(Y77:Y79)</f>
        <v>263.93272999999954</v>
      </c>
      <c r="Z80" s="1">
        <f>Z76-SUM(Z77:Z79)</f>
        <v>0</v>
      </c>
      <c r="AA80" s="20">
        <f t="shared" si="15"/>
        <v>0</v>
      </c>
      <c r="AB80" s="1">
        <f t="shared" si="16"/>
        <v>0</v>
      </c>
      <c r="AC80" s="40">
        <f t="shared" si="16"/>
        <v>0</v>
      </c>
      <c r="AD80" s="4">
        <f t="shared" si="16"/>
        <v>0</v>
      </c>
      <c r="AE80" s="40">
        <f t="shared" ref="AE80:AE140" si="22">AF80+AG80+AH80</f>
        <v>0</v>
      </c>
      <c r="AF80" s="1"/>
      <c r="AG80" s="40"/>
      <c r="AH80" s="4"/>
      <c r="AI80" s="40"/>
      <c r="AJ80" s="40"/>
      <c r="AM80" s="119">
        <f t="shared" si="18"/>
        <v>0</v>
      </c>
      <c r="AN80" s="119">
        <f t="shared" si="17"/>
        <v>0</v>
      </c>
    </row>
    <row r="81" spans="1:40" s="122" customFormat="1" ht="148.5" x14ac:dyDescent="0.2">
      <c r="A81" s="15">
        <v>14</v>
      </c>
      <c r="B81" s="126" t="s">
        <v>47</v>
      </c>
      <c r="C81" s="24">
        <v>9054.7387600000002</v>
      </c>
      <c r="D81" s="24">
        <f>SUM(D82:D85)</f>
        <v>1975.05197</v>
      </c>
      <c r="E81" s="24">
        <v>4921.3171499999999</v>
      </c>
      <c r="F81" s="24">
        <v>4921.3171499999999</v>
      </c>
      <c r="G81" s="25">
        <f t="shared" si="19"/>
        <v>0</v>
      </c>
      <c r="H81" s="25"/>
      <c r="I81" s="25"/>
      <c r="J81" s="25"/>
      <c r="K81" s="25">
        <f t="shared" si="20"/>
        <v>0</v>
      </c>
      <c r="L81" s="25"/>
      <c r="M81" s="25"/>
      <c r="N81" s="25"/>
      <c r="O81" s="25">
        <f t="shared" si="21"/>
        <v>4150</v>
      </c>
      <c r="P81" s="26">
        <v>0</v>
      </c>
      <c r="Q81" s="26">
        <v>4150</v>
      </c>
      <c r="R81" s="26">
        <v>0</v>
      </c>
      <c r="S81" s="40">
        <f>T81+U81+V81</f>
        <v>4133.4216099999994</v>
      </c>
      <c r="T81" s="1">
        <v>0</v>
      </c>
      <c r="U81" s="1">
        <v>4133.4216099999994</v>
      </c>
      <c r="V81" s="1">
        <v>0</v>
      </c>
      <c r="W81" s="25">
        <f>X81+Y81+Z81</f>
        <v>4133.4216099999994</v>
      </c>
      <c r="X81" s="26">
        <v>0</v>
      </c>
      <c r="Y81" s="26">
        <v>4133.4216099999994</v>
      </c>
      <c r="Z81" s="26">
        <v>0</v>
      </c>
      <c r="AA81" s="20">
        <f t="shared" si="15"/>
        <v>0</v>
      </c>
      <c r="AB81" s="1">
        <f t="shared" si="16"/>
        <v>0</v>
      </c>
      <c r="AC81" s="40">
        <f t="shared" si="16"/>
        <v>0</v>
      </c>
      <c r="AD81" s="4">
        <f t="shared" si="16"/>
        <v>0</v>
      </c>
      <c r="AE81" s="25">
        <f t="shared" si="22"/>
        <v>0</v>
      </c>
      <c r="AF81" s="26"/>
      <c r="AG81" s="25"/>
      <c r="AH81" s="38"/>
      <c r="AI81" s="25">
        <v>10.19</v>
      </c>
      <c r="AJ81" s="25">
        <v>10.327999999999999</v>
      </c>
      <c r="AM81" s="119">
        <f t="shared" si="18"/>
        <v>0</v>
      </c>
      <c r="AN81" s="119">
        <f t="shared" si="17"/>
        <v>0</v>
      </c>
    </row>
    <row r="82" spans="1:40" s="122" customFormat="1" ht="19.899999999999999" customHeight="1" x14ac:dyDescent="0.2">
      <c r="A82" s="15"/>
      <c r="B82" s="127" t="s">
        <v>31</v>
      </c>
      <c r="C82" s="1">
        <v>1900</v>
      </c>
      <c r="D82" s="1">
        <f>C82</f>
        <v>1900</v>
      </c>
      <c r="E82" s="1">
        <v>1900</v>
      </c>
      <c r="F82" s="1">
        <v>1900</v>
      </c>
      <c r="G82" s="40">
        <f t="shared" si="19"/>
        <v>0</v>
      </c>
      <c r="H82" s="40"/>
      <c r="I82" s="40">
        <f>F82-E82</f>
        <v>0</v>
      </c>
      <c r="J82" s="40"/>
      <c r="K82" s="40">
        <f t="shared" si="20"/>
        <v>0</v>
      </c>
      <c r="L82" s="1"/>
      <c r="M82" s="1"/>
      <c r="N82" s="1"/>
      <c r="O82" s="40">
        <f t="shared" si="21"/>
        <v>0</v>
      </c>
      <c r="P82" s="1">
        <v>0</v>
      </c>
      <c r="Q82" s="1">
        <v>0</v>
      </c>
      <c r="R82" s="1">
        <v>0</v>
      </c>
      <c r="S82" s="40">
        <v>0</v>
      </c>
      <c r="T82" s="1"/>
      <c r="U82" s="1"/>
      <c r="V82" s="1"/>
      <c r="W82" s="40">
        <v>0</v>
      </c>
      <c r="X82" s="1"/>
      <c r="Y82" s="1"/>
      <c r="Z82" s="1"/>
      <c r="AA82" s="20">
        <f t="shared" si="15"/>
        <v>0</v>
      </c>
      <c r="AB82" s="1">
        <f t="shared" si="16"/>
        <v>0</v>
      </c>
      <c r="AC82" s="40">
        <f t="shared" si="16"/>
        <v>0</v>
      </c>
      <c r="AD82" s="4">
        <f t="shared" si="16"/>
        <v>0</v>
      </c>
      <c r="AE82" s="40">
        <f t="shared" si="22"/>
        <v>0</v>
      </c>
      <c r="AF82" s="1"/>
      <c r="AG82" s="40"/>
      <c r="AH82" s="4"/>
      <c r="AI82" s="40"/>
      <c r="AJ82" s="40"/>
      <c r="AM82" s="119">
        <f t="shared" si="18"/>
        <v>0</v>
      </c>
      <c r="AN82" s="119">
        <f t="shared" si="17"/>
        <v>0</v>
      </c>
    </row>
    <row r="83" spans="1:40" s="122" customFormat="1" ht="19.899999999999999" customHeight="1" x14ac:dyDescent="0.2">
      <c r="A83" s="15"/>
      <c r="B83" s="127" t="s">
        <v>32</v>
      </c>
      <c r="C83" s="1">
        <v>6341.7060000000001</v>
      </c>
      <c r="D83" s="1"/>
      <c r="E83" s="1">
        <v>2834.3090000000002</v>
      </c>
      <c r="F83" s="1">
        <v>2834.3090000000002</v>
      </c>
      <c r="G83" s="40">
        <f t="shared" si="19"/>
        <v>0</v>
      </c>
      <c r="H83" s="40"/>
      <c r="I83" s="40">
        <f>F83-E83</f>
        <v>0</v>
      </c>
      <c r="J83" s="40"/>
      <c r="K83" s="40">
        <f t="shared" si="20"/>
        <v>0</v>
      </c>
      <c r="L83" s="1"/>
      <c r="M83" s="1"/>
      <c r="N83" s="1"/>
      <c r="O83" s="40">
        <f t="shared" si="21"/>
        <v>3507.3969999999999</v>
      </c>
      <c r="P83" s="1">
        <v>0</v>
      </c>
      <c r="Q83" s="1">
        <v>3507.3969999999999</v>
      </c>
      <c r="R83" s="1">
        <v>0</v>
      </c>
      <c r="S83" s="40">
        <v>3507.3969999999999</v>
      </c>
      <c r="T83" s="1"/>
      <c r="U83" s="1">
        <v>3507.3969999999999</v>
      </c>
      <c r="V83" s="1"/>
      <c r="W83" s="40">
        <v>3507.3969999999999</v>
      </c>
      <c r="X83" s="1"/>
      <c r="Y83" s="1">
        <v>3507.3969999999999</v>
      </c>
      <c r="Z83" s="1"/>
      <c r="AA83" s="20">
        <f t="shared" si="15"/>
        <v>0</v>
      </c>
      <c r="AB83" s="1">
        <f t="shared" si="16"/>
        <v>0</v>
      </c>
      <c r="AC83" s="40">
        <f t="shared" si="16"/>
        <v>0</v>
      </c>
      <c r="AD83" s="4">
        <f t="shared" si="16"/>
        <v>0</v>
      </c>
      <c r="AE83" s="40">
        <f t="shared" si="22"/>
        <v>0</v>
      </c>
      <c r="AF83" s="1"/>
      <c r="AG83" s="40"/>
      <c r="AH83" s="4"/>
      <c r="AI83" s="40"/>
      <c r="AJ83" s="40"/>
      <c r="AM83" s="119">
        <f t="shared" si="18"/>
        <v>0</v>
      </c>
      <c r="AN83" s="119">
        <f t="shared" si="17"/>
        <v>0</v>
      </c>
    </row>
    <row r="84" spans="1:40" s="122" customFormat="1" ht="19.899999999999999" customHeight="1" x14ac:dyDescent="0.2">
      <c r="A84" s="15"/>
      <c r="B84" s="127" t="s">
        <v>33</v>
      </c>
      <c r="C84" s="1">
        <v>0</v>
      </c>
      <c r="D84" s="1"/>
      <c r="E84" s="1">
        <v>0</v>
      </c>
      <c r="F84" s="1">
        <v>0</v>
      </c>
      <c r="G84" s="40">
        <f t="shared" si="19"/>
        <v>0</v>
      </c>
      <c r="H84" s="40"/>
      <c r="I84" s="40">
        <f>F84-E84</f>
        <v>0</v>
      </c>
      <c r="J84" s="40"/>
      <c r="K84" s="40">
        <f t="shared" si="20"/>
        <v>0</v>
      </c>
      <c r="L84" s="1"/>
      <c r="M84" s="1"/>
      <c r="N84" s="1"/>
      <c r="O84" s="40">
        <f t="shared" si="21"/>
        <v>0</v>
      </c>
      <c r="P84" s="1">
        <v>0</v>
      </c>
      <c r="Q84" s="1">
        <v>0</v>
      </c>
      <c r="R84" s="1">
        <v>0</v>
      </c>
      <c r="S84" s="40">
        <v>0</v>
      </c>
      <c r="T84" s="1"/>
      <c r="U84" s="1"/>
      <c r="V84" s="1"/>
      <c r="W84" s="40">
        <v>0</v>
      </c>
      <c r="X84" s="1"/>
      <c r="Y84" s="1"/>
      <c r="Z84" s="1"/>
      <c r="AA84" s="20">
        <f t="shared" si="15"/>
        <v>0</v>
      </c>
      <c r="AB84" s="1">
        <f t="shared" si="16"/>
        <v>0</v>
      </c>
      <c r="AC84" s="40">
        <f t="shared" si="16"/>
        <v>0</v>
      </c>
      <c r="AD84" s="4">
        <f t="shared" si="16"/>
        <v>0</v>
      </c>
      <c r="AE84" s="40">
        <f t="shared" si="22"/>
        <v>0</v>
      </c>
      <c r="AF84" s="1"/>
      <c r="AG84" s="40"/>
      <c r="AH84" s="4"/>
      <c r="AI84" s="40"/>
      <c r="AJ84" s="40"/>
      <c r="AM84" s="119">
        <f t="shared" si="18"/>
        <v>0</v>
      </c>
      <c r="AN84" s="119">
        <f t="shared" si="17"/>
        <v>0</v>
      </c>
    </row>
    <row r="85" spans="1:40" s="122" customFormat="1" ht="19.899999999999999" customHeight="1" x14ac:dyDescent="0.2">
      <c r="A85" s="15"/>
      <c r="B85" s="127" t="s">
        <v>34</v>
      </c>
      <c r="C85" s="1">
        <v>813.03275999999994</v>
      </c>
      <c r="D85" s="1">
        <v>75.051969999999997</v>
      </c>
      <c r="E85" s="1">
        <v>187.00815</v>
      </c>
      <c r="F85" s="1">
        <v>187.00815</v>
      </c>
      <c r="G85" s="40">
        <f t="shared" si="19"/>
        <v>0</v>
      </c>
      <c r="H85" s="40"/>
      <c r="I85" s="40">
        <f>F85-E85</f>
        <v>0</v>
      </c>
      <c r="J85" s="40"/>
      <c r="K85" s="40">
        <f t="shared" si="20"/>
        <v>0</v>
      </c>
      <c r="L85" s="1"/>
      <c r="M85" s="1"/>
      <c r="N85" s="1"/>
      <c r="O85" s="40">
        <f t="shared" si="21"/>
        <v>642.60300000000063</v>
      </c>
      <c r="P85" s="1">
        <v>0</v>
      </c>
      <c r="Q85" s="1">
        <v>642.60300000000063</v>
      </c>
      <c r="R85" s="1">
        <v>0</v>
      </c>
      <c r="S85" s="40">
        <f>T85+U85+V85</f>
        <v>626.02460999999948</v>
      </c>
      <c r="T85" s="1">
        <f>T81-SUM(T82:T84)</f>
        <v>0</v>
      </c>
      <c r="U85" s="1">
        <f>U81-SUM(U82:U84)</f>
        <v>626.02460999999948</v>
      </c>
      <c r="V85" s="1">
        <f>V81-SUM(V82:V84)</f>
        <v>0</v>
      </c>
      <c r="W85" s="40">
        <f>X85+Y85+Z85</f>
        <v>626.02460999999948</v>
      </c>
      <c r="X85" s="1">
        <f>X81-SUM(X82:X84)</f>
        <v>0</v>
      </c>
      <c r="Y85" s="1">
        <f>Y81-SUM(Y82:Y84)</f>
        <v>626.02460999999948</v>
      </c>
      <c r="Z85" s="1">
        <f>Z81-SUM(Z82:Z84)</f>
        <v>0</v>
      </c>
      <c r="AA85" s="20">
        <f t="shared" si="15"/>
        <v>0</v>
      </c>
      <c r="AB85" s="1">
        <f t="shared" si="16"/>
        <v>0</v>
      </c>
      <c r="AC85" s="40">
        <f t="shared" si="16"/>
        <v>0</v>
      </c>
      <c r="AD85" s="4">
        <f t="shared" si="16"/>
        <v>0</v>
      </c>
      <c r="AE85" s="40">
        <f t="shared" si="22"/>
        <v>0</v>
      </c>
      <c r="AF85" s="1"/>
      <c r="AG85" s="40"/>
      <c r="AH85" s="4"/>
      <c r="AI85" s="40"/>
      <c r="AJ85" s="40"/>
      <c r="AM85" s="119">
        <f t="shared" si="18"/>
        <v>0</v>
      </c>
      <c r="AN85" s="119">
        <f t="shared" si="17"/>
        <v>0</v>
      </c>
    </row>
    <row r="86" spans="1:40" s="122" customFormat="1" ht="87" customHeight="1" x14ac:dyDescent="0.2">
      <c r="A86" s="15">
        <v>15</v>
      </c>
      <c r="B86" s="126" t="s">
        <v>48</v>
      </c>
      <c r="C86" s="24">
        <v>6377.2104099999997</v>
      </c>
      <c r="D86" s="24">
        <f>SUM(D87:D90)</f>
        <v>1663.2016599999999</v>
      </c>
      <c r="E86" s="24">
        <v>1663.2016599999999</v>
      </c>
      <c r="F86" s="24">
        <v>1663.2016599999999</v>
      </c>
      <c r="G86" s="25">
        <f>H86+I86+J86</f>
        <v>0</v>
      </c>
      <c r="H86" s="25"/>
      <c r="I86" s="25"/>
      <c r="J86" s="25"/>
      <c r="K86" s="25">
        <f>L86+M86+N86</f>
        <v>0</v>
      </c>
      <c r="L86" s="25"/>
      <c r="M86" s="25"/>
      <c r="N86" s="25"/>
      <c r="O86" s="25">
        <f>P86+Q86+R86</f>
        <v>5220</v>
      </c>
      <c r="P86" s="26">
        <v>0</v>
      </c>
      <c r="Q86" s="26">
        <v>5220</v>
      </c>
      <c r="R86" s="26">
        <v>0</v>
      </c>
      <c r="S86" s="40">
        <f>T86+U86+V86</f>
        <v>4714.00875</v>
      </c>
      <c r="T86" s="1">
        <v>0</v>
      </c>
      <c r="U86" s="1">
        <v>4714.00875</v>
      </c>
      <c r="V86" s="1">
        <v>0</v>
      </c>
      <c r="W86" s="25">
        <f>X86+Y86+Z86</f>
        <v>4714.00875</v>
      </c>
      <c r="X86" s="26">
        <v>0</v>
      </c>
      <c r="Y86" s="26">
        <v>4714.00875</v>
      </c>
      <c r="Z86" s="26">
        <v>0</v>
      </c>
      <c r="AA86" s="20">
        <f>AB86+AC86+AD86</f>
        <v>0</v>
      </c>
      <c r="AB86" s="1">
        <f t="shared" si="16"/>
        <v>0</v>
      </c>
      <c r="AC86" s="40">
        <f t="shared" si="16"/>
        <v>0</v>
      </c>
      <c r="AD86" s="4">
        <f t="shared" si="16"/>
        <v>0</v>
      </c>
      <c r="AE86" s="25">
        <f>AF86+AG86+AH86</f>
        <v>0</v>
      </c>
      <c r="AF86" s="26"/>
      <c r="AG86" s="25"/>
      <c r="AH86" s="38"/>
      <c r="AI86" s="25">
        <v>6.71</v>
      </c>
      <c r="AJ86" s="25">
        <v>6.71</v>
      </c>
      <c r="AM86" s="119">
        <f t="shared" si="18"/>
        <v>0</v>
      </c>
      <c r="AN86" s="119">
        <f t="shared" si="17"/>
        <v>0</v>
      </c>
    </row>
    <row r="87" spans="1:40" s="122" customFormat="1" ht="19.899999999999999" customHeight="1" x14ac:dyDescent="0.2">
      <c r="A87" s="15"/>
      <c r="B87" s="127" t="s">
        <v>31</v>
      </c>
      <c r="C87" s="1">
        <v>1600</v>
      </c>
      <c r="D87" s="1">
        <f>C87</f>
        <v>1600</v>
      </c>
      <c r="E87" s="1">
        <v>1600</v>
      </c>
      <c r="F87" s="1">
        <v>1600</v>
      </c>
      <c r="G87" s="40">
        <f>H87+I87+J87</f>
        <v>0</v>
      </c>
      <c r="H87" s="40"/>
      <c r="I87" s="40">
        <f>F87-E87</f>
        <v>0</v>
      </c>
      <c r="J87" s="40"/>
      <c r="K87" s="40">
        <f>L87+M87+N87</f>
        <v>0</v>
      </c>
      <c r="L87" s="1"/>
      <c r="M87" s="1"/>
      <c r="N87" s="1"/>
      <c r="O87" s="40">
        <f>P87+Q87+R87</f>
        <v>0</v>
      </c>
      <c r="P87" s="1">
        <v>0</v>
      </c>
      <c r="Q87" s="1">
        <v>0</v>
      </c>
      <c r="R87" s="1">
        <v>0</v>
      </c>
      <c r="S87" s="40">
        <v>0</v>
      </c>
      <c r="T87" s="1"/>
      <c r="U87" s="1"/>
      <c r="V87" s="1"/>
      <c r="W87" s="40">
        <v>0</v>
      </c>
      <c r="X87" s="1"/>
      <c r="Y87" s="1"/>
      <c r="Z87" s="1"/>
      <c r="AA87" s="20">
        <f>AB87+AC87+AD87</f>
        <v>0</v>
      </c>
      <c r="AB87" s="1">
        <f t="shared" si="16"/>
        <v>0</v>
      </c>
      <c r="AC87" s="40">
        <f t="shared" si="16"/>
        <v>0</v>
      </c>
      <c r="AD87" s="4">
        <f t="shared" si="16"/>
        <v>0</v>
      </c>
      <c r="AE87" s="40">
        <f>AF87+AG87+AH87</f>
        <v>0</v>
      </c>
      <c r="AF87" s="1"/>
      <c r="AG87" s="40"/>
      <c r="AH87" s="4"/>
      <c r="AI87" s="40"/>
      <c r="AJ87" s="40"/>
      <c r="AM87" s="119">
        <f t="shared" si="18"/>
        <v>0</v>
      </c>
      <c r="AN87" s="119">
        <f t="shared" si="17"/>
        <v>0</v>
      </c>
    </row>
    <row r="88" spans="1:40" s="122" customFormat="1" ht="19.899999999999999" customHeight="1" x14ac:dyDescent="0.2">
      <c r="A88" s="15"/>
      <c r="B88" s="127" t="s">
        <v>32</v>
      </c>
      <c r="C88" s="1">
        <v>4534.5871299999999</v>
      </c>
      <c r="D88" s="1"/>
      <c r="E88" s="1">
        <v>0</v>
      </c>
      <c r="F88" s="1">
        <v>0</v>
      </c>
      <c r="G88" s="40">
        <f>H88+I88+J88</f>
        <v>0</v>
      </c>
      <c r="H88" s="40"/>
      <c r="I88" s="40">
        <f>F88-E88</f>
        <v>0</v>
      </c>
      <c r="J88" s="40"/>
      <c r="K88" s="40">
        <f>L88+M88+N88</f>
        <v>0</v>
      </c>
      <c r="L88" s="1"/>
      <c r="M88" s="1"/>
      <c r="N88" s="1"/>
      <c r="O88" s="40">
        <f>P88+Q88+R88</f>
        <v>4534.5871299999999</v>
      </c>
      <c r="P88" s="1">
        <v>0</v>
      </c>
      <c r="Q88" s="1">
        <v>4534.5871299999999</v>
      </c>
      <c r="R88" s="1">
        <v>0</v>
      </c>
      <c r="S88" s="40">
        <v>4534.5871299999999</v>
      </c>
      <c r="T88" s="1"/>
      <c r="U88" s="1">
        <v>4534.5871299999999</v>
      </c>
      <c r="V88" s="1"/>
      <c r="W88" s="40">
        <v>4534.5871299999999</v>
      </c>
      <c r="X88" s="1"/>
      <c r="Y88" s="1">
        <v>4534.5871299999999</v>
      </c>
      <c r="Z88" s="1"/>
      <c r="AA88" s="20">
        <f>AB88+AC88+AD88</f>
        <v>0</v>
      </c>
      <c r="AB88" s="1">
        <f t="shared" si="16"/>
        <v>0</v>
      </c>
      <c r="AC88" s="40">
        <f t="shared" si="16"/>
        <v>0</v>
      </c>
      <c r="AD88" s="4">
        <f t="shared" si="16"/>
        <v>0</v>
      </c>
      <c r="AE88" s="40">
        <f>AF88+AG88+AH88</f>
        <v>0</v>
      </c>
      <c r="AF88" s="1"/>
      <c r="AG88" s="40"/>
      <c r="AH88" s="4"/>
      <c r="AI88" s="40"/>
      <c r="AJ88" s="40"/>
      <c r="AM88" s="119">
        <f t="shared" si="18"/>
        <v>0</v>
      </c>
      <c r="AN88" s="119">
        <f t="shared" si="17"/>
        <v>0</v>
      </c>
    </row>
    <row r="89" spans="1:40" s="122" customFormat="1" ht="19.899999999999999" customHeight="1" x14ac:dyDescent="0.2">
      <c r="A89" s="15"/>
      <c r="B89" s="127" t="s">
        <v>33</v>
      </c>
      <c r="C89" s="1">
        <v>0</v>
      </c>
      <c r="D89" s="1"/>
      <c r="E89" s="1">
        <v>0</v>
      </c>
      <c r="F89" s="1">
        <v>0</v>
      </c>
      <c r="G89" s="40">
        <f>H89+I89+J89</f>
        <v>0</v>
      </c>
      <c r="H89" s="40"/>
      <c r="I89" s="40">
        <f>F89-E89</f>
        <v>0</v>
      </c>
      <c r="J89" s="40"/>
      <c r="K89" s="40">
        <f>L89+M89+N89</f>
        <v>0</v>
      </c>
      <c r="L89" s="1"/>
      <c r="M89" s="1"/>
      <c r="N89" s="1"/>
      <c r="O89" s="40">
        <f>P89+Q89+R89</f>
        <v>0</v>
      </c>
      <c r="P89" s="1">
        <v>0</v>
      </c>
      <c r="Q89" s="1">
        <v>0</v>
      </c>
      <c r="R89" s="1">
        <v>0</v>
      </c>
      <c r="S89" s="40">
        <v>0</v>
      </c>
      <c r="T89" s="1"/>
      <c r="U89" s="1"/>
      <c r="V89" s="1"/>
      <c r="W89" s="40">
        <v>0</v>
      </c>
      <c r="X89" s="1"/>
      <c r="Y89" s="1"/>
      <c r="Z89" s="1"/>
      <c r="AA89" s="20">
        <f>AB89+AC89+AD89</f>
        <v>0</v>
      </c>
      <c r="AB89" s="1">
        <f t="shared" si="16"/>
        <v>0</v>
      </c>
      <c r="AC89" s="40">
        <f t="shared" si="16"/>
        <v>0</v>
      </c>
      <c r="AD89" s="4">
        <f t="shared" si="16"/>
        <v>0</v>
      </c>
      <c r="AE89" s="40">
        <f>AF89+AG89+AH89</f>
        <v>0</v>
      </c>
      <c r="AF89" s="1"/>
      <c r="AG89" s="40"/>
      <c r="AH89" s="4"/>
      <c r="AI89" s="40"/>
      <c r="AJ89" s="40"/>
      <c r="AM89" s="119">
        <f t="shared" si="18"/>
        <v>0</v>
      </c>
      <c r="AN89" s="119">
        <f t="shared" si="17"/>
        <v>0</v>
      </c>
    </row>
    <row r="90" spans="1:40" s="122" customFormat="1" ht="19.899999999999999" customHeight="1" x14ac:dyDescent="0.2">
      <c r="A90" s="15"/>
      <c r="B90" s="127" t="s">
        <v>34</v>
      </c>
      <c r="C90" s="1">
        <v>242.62328000000002</v>
      </c>
      <c r="D90" s="1">
        <v>63.201659999999997</v>
      </c>
      <c r="E90" s="1">
        <v>63.201659999999997</v>
      </c>
      <c r="F90" s="1">
        <v>63.201659999999997</v>
      </c>
      <c r="G90" s="40">
        <f>H90+I90+J90</f>
        <v>0</v>
      </c>
      <c r="H90" s="40"/>
      <c r="I90" s="40">
        <f>F90-E90</f>
        <v>0</v>
      </c>
      <c r="J90" s="40"/>
      <c r="K90" s="40">
        <f>L90+M90+N90</f>
        <v>0</v>
      </c>
      <c r="L90" s="1"/>
      <c r="M90" s="1"/>
      <c r="N90" s="1"/>
      <c r="O90" s="40">
        <f>P90+Q90+R90</f>
        <v>685.41287000000011</v>
      </c>
      <c r="P90" s="1">
        <v>0</v>
      </c>
      <c r="Q90" s="1">
        <v>685.41287000000011</v>
      </c>
      <c r="R90" s="1">
        <v>0</v>
      </c>
      <c r="S90" s="40">
        <f>T90+U90+V90</f>
        <v>179.42162000000008</v>
      </c>
      <c r="T90" s="1">
        <f>T86-SUM(T87:T89)</f>
        <v>0</v>
      </c>
      <c r="U90" s="1">
        <f>U86-SUM(U87:U89)</f>
        <v>179.42162000000008</v>
      </c>
      <c r="V90" s="1">
        <f>V86-SUM(V87:V89)</f>
        <v>0</v>
      </c>
      <c r="W90" s="40">
        <f>X90+Y90+Z90</f>
        <v>179.42162000000008</v>
      </c>
      <c r="X90" s="1">
        <f>X86-SUM(X87:X89)</f>
        <v>0</v>
      </c>
      <c r="Y90" s="1">
        <f>Y86-SUM(Y87:Y89)</f>
        <v>179.42162000000008</v>
      </c>
      <c r="Z90" s="1">
        <f>Z86-SUM(Z87:Z89)</f>
        <v>0</v>
      </c>
      <c r="AA90" s="20">
        <f>AB90+AC90+AD90</f>
        <v>0</v>
      </c>
      <c r="AB90" s="1">
        <f t="shared" si="16"/>
        <v>0</v>
      </c>
      <c r="AC90" s="40">
        <f t="shared" si="16"/>
        <v>0</v>
      </c>
      <c r="AD90" s="4">
        <f t="shared" si="16"/>
        <v>0</v>
      </c>
      <c r="AE90" s="40">
        <f>AF90+AG90+AH90</f>
        <v>0</v>
      </c>
      <c r="AF90" s="1"/>
      <c r="AG90" s="40"/>
      <c r="AH90" s="4"/>
      <c r="AI90" s="40"/>
      <c r="AJ90" s="40"/>
      <c r="AM90" s="119">
        <f t="shared" si="18"/>
        <v>0</v>
      </c>
      <c r="AN90" s="119">
        <f t="shared" si="17"/>
        <v>0</v>
      </c>
    </row>
    <row r="91" spans="1:40" s="122" customFormat="1" ht="81" x14ac:dyDescent="0.2">
      <c r="A91" s="15">
        <v>16</v>
      </c>
      <c r="B91" s="126" t="s">
        <v>49</v>
      </c>
      <c r="C91" s="24">
        <v>3279.4875900000002</v>
      </c>
      <c r="D91" s="24">
        <f>SUM(D92:D95)</f>
        <v>670.47816999999998</v>
      </c>
      <c r="E91" s="24">
        <v>670.47816999999998</v>
      </c>
      <c r="F91" s="24">
        <v>670.47816999999998</v>
      </c>
      <c r="G91" s="25">
        <f t="shared" si="19"/>
        <v>0</v>
      </c>
      <c r="H91" s="25"/>
      <c r="I91" s="25"/>
      <c r="J91" s="25"/>
      <c r="K91" s="25">
        <f t="shared" si="20"/>
        <v>0</v>
      </c>
      <c r="L91" s="25"/>
      <c r="M91" s="25"/>
      <c r="N91" s="25"/>
      <c r="O91" s="25">
        <f t="shared" si="21"/>
        <v>2885</v>
      </c>
      <c r="P91" s="26">
        <v>0</v>
      </c>
      <c r="Q91" s="26">
        <v>2885</v>
      </c>
      <c r="R91" s="26">
        <v>0</v>
      </c>
      <c r="S91" s="40">
        <f>T91+U91+V91</f>
        <v>2572.5499999999997</v>
      </c>
      <c r="T91" s="1">
        <v>0</v>
      </c>
      <c r="U91" s="1">
        <v>2572.5499999999997</v>
      </c>
      <c r="V91" s="1">
        <v>0</v>
      </c>
      <c r="W91" s="25">
        <f>X91+Y91+Z91</f>
        <v>2572.5500000000002</v>
      </c>
      <c r="X91" s="26">
        <v>0</v>
      </c>
      <c r="Y91" s="26">
        <v>2572.5500000000002</v>
      </c>
      <c r="Z91" s="26">
        <v>0</v>
      </c>
      <c r="AA91" s="20">
        <f t="shared" si="15"/>
        <v>0</v>
      </c>
      <c r="AB91" s="1">
        <f t="shared" si="16"/>
        <v>0</v>
      </c>
      <c r="AC91" s="40">
        <f t="shared" si="16"/>
        <v>0</v>
      </c>
      <c r="AD91" s="4">
        <f t="shared" si="16"/>
        <v>0</v>
      </c>
      <c r="AE91" s="25">
        <f t="shared" si="22"/>
        <v>0</v>
      </c>
      <c r="AF91" s="26"/>
      <c r="AG91" s="25"/>
      <c r="AH91" s="38"/>
      <c r="AI91" s="25"/>
      <c r="AJ91" s="25">
        <v>3.76</v>
      </c>
      <c r="AM91" s="119">
        <f t="shared" si="18"/>
        <v>0</v>
      </c>
      <c r="AN91" s="119">
        <f t="shared" si="17"/>
        <v>0</v>
      </c>
    </row>
    <row r="92" spans="1:40" s="122" customFormat="1" ht="19.899999999999999" customHeight="1" x14ac:dyDescent="0.2">
      <c r="A92" s="15"/>
      <c r="B92" s="127" t="s">
        <v>31</v>
      </c>
      <c r="C92" s="1">
        <v>645</v>
      </c>
      <c r="D92" s="1">
        <f>C92</f>
        <v>645</v>
      </c>
      <c r="E92" s="1">
        <v>645</v>
      </c>
      <c r="F92" s="1">
        <v>645</v>
      </c>
      <c r="G92" s="40">
        <f t="shared" si="19"/>
        <v>0</v>
      </c>
      <c r="H92" s="40"/>
      <c r="I92" s="40">
        <f>F92-E92</f>
        <v>0</v>
      </c>
      <c r="J92" s="40"/>
      <c r="K92" s="40">
        <f t="shared" si="20"/>
        <v>0</v>
      </c>
      <c r="L92" s="1"/>
      <c r="M92" s="1"/>
      <c r="N92" s="1"/>
      <c r="O92" s="40">
        <f t="shared" si="21"/>
        <v>0</v>
      </c>
      <c r="P92" s="1">
        <v>0</v>
      </c>
      <c r="Q92" s="1">
        <v>0</v>
      </c>
      <c r="R92" s="1">
        <v>0</v>
      </c>
      <c r="S92" s="40">
        <v>0</v>
      </c>
      <c r="T92" s="1"/>
      <c r="U92" s="1"/>
      <c r="V92" s="1"/>
      <c r="W92" s="40">
        <v>0</v>
      </c>
      <c r="X92" s="1"/>
      <c r="Y92" s="1"/>
      <c r="Z92" s="1"/>
      <c r="AA92" s="20">
        <f t="shared" si="15"/>
        <v>0</v>
      </c>
      <c r="AB92" s="1">
        <f t="shared" si="16"/>
        <v>0</v>
      </c>
      <c r="AC92" s="40">
        <f t="shared" si="16"/>
        <v>0</v>
      </c>
      <c r="AD92" s="4">
        <f t="shared" si="16"/>
        <v>0</v>
      </c>
      <c r="AE92" s="40">
        <f t="shared" si="22"/>
        <v>0</v>
      </c>
      <c r="AF92" s="1"/>
      <c r="AG92" s="40"/>
      <c r="AH92" s="4"/>
      <c r="AI92" s="40"/>
      <c r="AJ92" s="40"/>
      <c r="AM92" s="119">
        <f t="shared" si="18"/>
        <v>0</v>
      </c>
      <c r="AN92" s="119">
        <f t="shared" si="17"/>
        <v>0</v>
      </c>
    </row>
    <row r="93" spans="1:40" s="122" customFormat="1" ht="19.899999999999999" customHeight="1" x14ac:dyDescent="0.2">
      <c r="A93" s="15"/>
      <c r="B93" s="127" t="s">
        <v>32</v>
      </c>
      <c r="C93" s="1">
        <v>2508.5230000000001</v>
      </c>
      <c r="D93" s="1"/>
      <c r="E93" s="1">
        <v>0</v>
      </c>
      <c r="F93" s="1">
        <v>0</v>
      </c>
      <c r="G93" s="40">
        <f t="shared" si="19"/>
        <v>0</v>
      </c>
      <c r="H93" s="40"/>
      <c r="I93" s="40">
        <f>F93-E93</f>
        <v>0</v>
      </c>
      <c r="J93" s="40"/>
      <c r="K93" s="40">
        <f t="shared" si="20"/>
        <v>0</v>
      </c>
      <c r="L93" s="1"/>
      <c r="M93" s="1"/>
      <c r="N93" s="1"/>
      <c r="O93" s="40">
        <f t="shared" si="21"/>
        <v>2508.5230000000001</v>
      </c>
      <c r="P93" s="1">
        <v>0</v>
      </c>
      <c r="Q93" s="1">
        <v>2508.5230000000001</v>
      </c>
      <c r="R93" s="1">
        <v>0</v>
      </c>
      <c r="S93" s="40">
        <v>2508.5230000000001</v>
      </c>
      <c r="T93" s="1"/>
      <c r="U93" s="1">
        <v>2508.5230000000001</v>
      </c>
      <c r="V93" s="1"/>
      <c r="W93" s="40">
        <v>2508.5230000000001</v>
      </c>
      <c r="X93" s="1"/>
      <c r="Y93" s="1">
        <v>2508.5230000000001</v>
      </c>
      <c r="Z93" s="1"/>
      <c r="AA93" s="20">
        <f t="shared" si="15"/>
        <v>0</v>
      </c>
      <c r="AB93" s="1">
        <f t="shared" si="16"/>
        <v>0</v>
      </c>
      <c r="AC93" s="40">
        <f t="shared" si="16"/>
        <v>0</v>
      </c>
      <c r="AD93" s="4">
        <f t="shared" si="16"/>
        <v>0</v>
      </c>
      <c r="AE93" s="40">
        <f t="shared" si="22"/>
        <v>0</v>
      </c>
      <c r="AF93" s="1"/>
      <c r="AG93" s="40"/>
      <c r="AH93" s="4"/>
      <c r="AI93" s="40"/>
      <c r="AJ93" s="40"/>
      <c r="AM93" s="119">
        <f t="shared" si="18"/>
        <v>0</v>
      </c>
      <c r="AN93" s="119">
        <f t="shared" si="17"/>
        <v>0</v>
      </c>
    </row>
    <row r="94" spans="1:40" s="122" customFormat="1" ht="19.899999999999999" customHeight="1" x14ac:dyDescent="0.2">
      <c r="A94" s="15"/>
      <c r="B94" s="127" t="s">
        <v>33</v>
      </c>
      <c r="C94" s="1">
        <v>0</v>
      </c>
      <c r="D94" s="1"/>
      <c r="E94" s="1">
        <v>0</v>
      </c>
      <c r="F94" s="1">
        <v>0</v>
      </c>
      <c r="G94" s="40">
        <f t="shared" si="19"/>
        <v>0</v>
      </c>
      <c r="H94" s="40"/>
      <c r="I94" s="40">
        <f>F94-E94</f>
        <v>0</v>
      </c>
      <c r="J94" s="40"/>
      <c r="K94" s="40">
        <f t="shared" si="20"/>
        <v>0</v>
      </c>
      <c r="L94" s="1"/>
      <c r="M94" s="1"/>
      <c r="N94" s="1"/>
      <c r="O94" s="40">
        <f t="shared" si="21"/>
        <v>0</v>
      </c>
      <c r="P94" s="1">
        <v>0</v>
      </c>
      <c r="Q94" s="1">
        <v>0</v>
      </c>
      <c r="R94" s="1">
        <v>0</v>
      </c>
      <c r="S94" s="40">
        <v>0</v>
      </c>
      <c r="T94" s="1"/>
      <c r="U94" s="1"/>
      <c r="V94" s="1"/>
      <c r="W94" s="40">
        <v>0</v>
      </c>
      <c r="X94" s="1"/>
      <c r="Y94" s="1"/>
      <c r="Z94" s="1"/>
      <c r="AA94" s="20">
        <f t="shared" si="15"/>
        <v>0</v>
      </c>
      <c r="AB94" s="1">
        <f t="shared" si="16"/>
        <v>0</v>
      </c>
      <c r="AC94" s="40">
        <f t="shared" si="16"/>
        <v>0</v>
      </c>
      <c r="AD94" s="4">
        <f t="shared" si="16"/>
        <v>0</v>
      </c>
      <c r="AE94" s="40">
        <f t="shared" si="22"/>
        <v>0</v>
      </c>
      <c r="AF94" s="1"/>
      <c r="AG94" s="40"/>
      <c r="AH94" s="4"/>
      <c r="AI94" s="40"/>
      <c r="AJ94" s="40"/>
      <c r="AM94" s="119">
        <f t="shared" si="18"/>
        <v>0</v>
      </c>
      <c r="AN94" s="119">
        <f t="shared" si="17"/>
        <v>0</v>
      </c>
    </row>
    <row r="95" spans="1:40" s="122" customFormat="1" ht="19.899999999999999" customHeight="1" x14ac:dyDescent="0.2">
      <c r="A95" s="15"/>
      <c r="B95" s="127" t="s">
        <v>34</v>
      </c>
      <c r="C95" s="1">
        <v>125.96459</v>
      </c>
      <c r="D95" s="1">
        <v>25.478169999999999</v>
      </c>
      <c r="E95" s="1">
        <v>25.478169999999999</v>
      </c>
      <c r="F95" s="1">
        <v>25.478169999999999</v>
      </c>
      <c r="G95" s="40">
        <f t="shared" si="19"/>
        <v>0</v>
      </c>
      <c r="H95" s="40"/>
      <c r="I95" s="40">
        <f>F95-E95</f>
        <v>0</v>
      </c>
      <c r="J95" s="40"/>
      <c r="K95" s="40">
        <f t="shared" si="20"/>
        <v>0</v>
      </c>
      <c r="L95" s="1"/>
      <c r="M95" s="1"/>
      <c r="N95" s="1"/>
      <c r="O95" s="40">
        <f t="shared" si="21"/>
        <v>376.47699999999969</v>
      </c>
      <c r="P95" s="1">
        <v>0</v>
      </c>
      <c r="Q95" s="1">
        <v>376.47699999999969</v>
      </c>
      <c r="R95" s="1">
        <v>0</v>
      </c>
      <c r="S95" s="40">
        <f>T95+U95+V95</f>
        <v>64.026999999999589</v>
      </c>
      <c r="T95" s="1">
        <f>T91-SUM(T92:T94)</f>
        <v>0</v>
      </c>
      <c r="U95" s="1">
        <f>U91-SUM(U92:U94)</f>
        <v>64.026999999999589</v>
      </c>
      <c r="V95" s="1">
        <f>V91-SUM(V92:V94)</f>
        <v>0</v>
      </c>
      <c r="W95" s="40">
        <f>X95+Y95+Z95</f>
        <v>64.027000000000044</v>
      </c>
      <c r="X95" s="1">
        <f>X91-SUM(X92:X94)</f>
        <v>0</v>
      </c>
      <c r="Y95" s="1">
        <f>Y91-SUM(Y92:Y94)</f>
        <v>64.027000000000044</v>
      </c>
      <c r="Z95" s="1">
        <f>Z91-SUM(Z92:Z94)</f>
        <v>0</v>
      </c>
      <c r="AA95" s="20">
        <f t="shared" si="15"/>
        <v>4.5474735088646412E-13</v>
      </c>
      <c r="AB95" s="1">
        <f t="shared" si="16"/>
        <v>0</v>
      </c>
      <c r="AC95" s="40">
        <f t="shared" si="16"/>
        <v>4.5474735088646412E-13</v>
      </c>
      <c r="AD95" s="4">
        <f t="shared" si="16"/>
        <v>0</v>
      </c>
      <c r="AE95" s="40">
        <f t="shared" si="22"/>
        <v>0</v>
      </c>
      <c r="AF95" s="1"/>
      <c r="AG95" s="40"/>
      <c r="AH95" s="4"/>
      <c r="AI95" s="40"/>
      <c r="AJ95" s="40"/>
      <c r="AM95" s="119">
        <f t="shared" si="18"/>
        <v>4.5474735088646412E-13</v>
      </c>
      <c r="AN95" s="119">
        <f t="shared" si="17"/>
        <v>4.5474735088646412E-13</v>
      </c>
    </row>
    <row r="96" spans="1:40" s="122" customFormat="1" ht="67.5" x14ac:dyDescent="0.2">
      <c r="A96" s="15">
        <v>17</v>
      </c>
      <c r="B96" s="126" t="s">
        <v>50</v>
      </c>
      <c r="C96" s="24">
        <v>7144.6768000000002</v>
      </c>
      <c r="D96" s="24">
        <f>SUM(D97:D100)</f>
        <v>1857.76151</v>
      </c>
      <c r="E96" s="24">
        <v>1857.76151</v>
      </c>
      <c r="F96" s="24">
        <v>1857.76151</v>
      </c>
      <c r="G96" s="25">
        <f t="shared" si="19"/>
        <v>0</v>
      </c>
      <c r="H96" s="25"/>
      <c r="I96" s="25"/>
      <c r="J96" s="25"/>
      <c r="K96" s="25">
        <f t="shared" si="20"/>
        <v>0</v>
      </c>
      <c r="L96" s="25"/>
      <c r="M96" s="25"/>
      <c r="N96" s="25"/>
      <c r="O96" s="25">
        <f t="shared" si="21"/>
        <v>5310</v>
      </c>
      <c r="P96" s="26">
        <v>0</v>
      </c>
      <c r="Q96" s="26">
        <v>5310</v>
      </c>
      <c r="R96" s="26">
        <v>0</v>
      </c>
      <c r="S96" s="40">
        <f>T96+U96+V96</f>
        <v>5286.9152899999999</v>
      </c>
      <c r="T96" s="1">
        <v>0</v>
      </c>
      <c r="U96" s="1">
        <v>5286.9152899999999</v>
      </c>
      <c r="V96" s="1">
        <v>0</v>
      </c>
      <c r="W96" s="25">
        <f>X96+Y96+Z96</f>
        <v>5286.9152899999999</v>
      </c>
      <c r="X96" s="26">
        <v>0</v>
      </c>
      <c r="Y96" s="26">
        <v>5286.9152899999999</v>
      </c>
      <c r="Z96" s="26">
        <v>0</v>
      </c>
      <c r="AA96" s="20">
        <f t="shared" si="15"/>
        <v>0</v>
      </c>
      <c r="AB96" s="1">
        <f t="shared" si="16"/>
        <v>0</v>
      </c>
      <c r="AC96" s="40">
        <f t="shared" si="16"/>
        <v>0</v>
      </c>
      <c r="AD96" s="4">
        <f t="shared" si="16"/>
        <v>0</v>
      </c>
      <c r="AE96" s="25">
        <f t="shared" si="22"/>
        <v>0</v>
      </c>
      <c r="AF96" s="26"/>
      <c r="AG96" s="25"/>
      <c r="AH96" s="38"/>
      <c r="AI96" s="25">
        <v>7.85</v>
      </c>
      <c r="AJ96" s="25">
        <v>7.88</v>
      </c>
      <c r="AM96" s="119">
        <f t="shared" si="18"/>
        <v>0</v>
      </c>
      <c r="AN96" s="119">
        <f t="shared" si="17"/>
        <v>0</v>
      </c>
    </row>
    <row r="97" spans="1:40" s="122" customFormat="1" ht="19.899999999999999" customHeight="1" x14ac:dyDescent="0.2">
      <c r="A97" s="15"/>
      <c r="B97" s="127" t="s">
        <v>31</v>
      </c>
      <c r="C97" s="1">
        <v>1789.096</v>
      </c>
      <c r="D97" s="1">
        <f>C97</f>
        <v>1789.096</v>
      </c>
      <c r="E97" s="1">
        <v>1789.096</v>
      </c>
      <c r="F97" s="1">
        <v>1789.096</v>
      </c>
      <c r="G97" s="40">
        <f t="shared" si="19"/>
        <v>0</v>
      </c>
      <c r="H97" s="40"/>
      <c r="I97" s="40">
        <f>F97-E97</f>
        <v>0</v>
      </c>
      <c r="J97" s="40"/>
      <c r="K97" s="40">
        <f t="shared" si="20"/>
        <v>0</v>
      </c>
      <c r="L97" s="1"/>
      <c r="M97" s="1"/>
      <c r="N97" s="1"/>
      <c r="O97" s="40">
        <f t="shared" si="21"/>
        <v>0</v>
      </c>
      <c r="P97" s="1">
        <v>0</v>
      </c>
      <c r="Q97" s="1">
        <v>0</v>
      </c>
      <c r="R97" s="1">
        <v>0</v>
      </c>
      <c r="S97" s="40">
        <v>0</v>
      </c>
      <c r="T97" s="1"/>
      <c r="U97" s="1"/>
      <c r="V97" s="1"/>
      <c r="W97" s="40">
        <v>0</v>
      </c>
      <c r="X97" s="1"/>
      <c r="Y97" s="1"/>
      <c r="Z97" s="1"/>
      <c r="AA97" s="20">
        <f t="shared" si="15"/>
        <v>0</v>
      </c>
      <c r="AB97" s="1">
        <f t="shared" si="16"/>
        <v>0</v>
      </c>
      <c r="AC97" s="40">
        <f t="shared" si="16"/>
        <v>0</v>
      </c>
      <c r="AD97" s="4">
        <f t="shared" si="16"/>
        <v>0</v>
      </c>
      <c r="AE97" s="40">
        <f t="shared" si="22"/>
        <v>0</v>
      </c>
      <c r="AF97" s="1"/>
      <c r="AG97" s="40"/>
      <c r="AH97" s="4"/>
      <c r="AI97" s="40"/>
      <c r="AJ97" s="40"/>
      <c r="AM97" s="119">
        <f t="shared" si="18"/>
        <v>0</v>
      </c>
      <c r="AN97" s="119">
        <f t="shared" si="17"/>
        <v>0</v>
      </c>
    </row>
    <row r="98" spans="1:40" s="122" customFormat="1" ht="19.899999999999999" customHeight="1" x14ac:dyDescent="0.2">
      <c r="A98" s="15"/>
      <c r="B98" s="127" t="s">
        <v>32</v>
      </c>
      <c r="C98" s="1">
        <v>5054.5190700000003</v>
      </c>
      <c r="D98" s="1"/>
      <c r="E98" s="1">
        <v>0</v>
      </c>
      <c r="F98" s="1">
        <v>0</v>
      </c>
      <c r="G98" s="40">
        <f t="shared" si="19"/>
        <v>0</v>
      </c>
      <c r="H98" s="40"/>
      <c r="I98" s="40">
        <f>F98-E98</f>
        <v>0</v>
      </c>
      <c r="J98" s="40"/>
      <c r="K98" s="40">
        <f t="shared" si="20"/>
        <v>0</v>
      </c>
      <c r="L98" s="1"/>
      <c r="M98" s="1"/>
      <c r="N98" s="1"/>
      <c r="O98" s="40">
        <f t="shared" si="21"/>
        <v>5054.5190700000003</v>
      </c>
      <c r="P98" s="1">
        <v>0</v>
      </c>
      <c r="Q98" s="1">
        <v>5054.5190700000003</v>
      </c>
      <c r="R98" s="1">
        <v>0</v>
      </c>
      <c r="S98" s="40">
        <v>5054.5190699999994</v>
      </c>
      <c r="T98" s="1"/>
      <c r="U98" s="1">
        <v>5054.5190699999994</v>
      </c>
      <c r="V98" s="1"/>
      <c r="W98" s="40">
        <v>5054.5190699999994</v>
      </c>
      <c r="X98" s="1"/>
      <c r="Y98" s="1">
        <v>5054.5190699999994</v>
      </c>
      <c r="Z98" s="1"/>
      <c r="AA98" s="20">
        <f t="shared" si="15"/>
        <v>0</v>
      </c>
      <c r="AB98" s="1">
        <f t="shared" si="16"/>
        <v>0</v>
      </c>
      <c r="AC98" s="40">
        <f t="shared" si="16"/>
        <v>0</v>
      </c>
      <c r="AD98" s="4">
        <f t="shared" si="16"/>
        <v>0</v>
      </c>
      <c r="AE98" s="40">
        <f t="shared" si="22"/>
        <v>0</v>
      </c>
      <c r="AF98" s="1"/>
      <c r="AG98" s="40"/>
      <c r="AH98" s="4"/>
      <c r="AI98" s="40"/>
      <c r="AJ98" s="40"/>
      <c r="AM98" s="119">
        <f t="shared" si="18"/>
        <v>0</v>
      </c>
      <c r="AN98" s="119">
        <f t="shared" si="17"/>
        <v>0</v>
      </c>
    </row>
    <row r="99" spans="1:40" s="122" customFormat="1" ht="19.899999999999999" customHeight="1" x14ac:dyDescent="0.2">
      <c r="A99" s="15"/>
      <c r="B99" s="127" t="s">
        <v>33</v>
      </c>
      <c r="C99" s="1">
        <v>0</v>
      </c>
      <c r="D99" s="1"/>
      <c r="E99" s="1">
        <v>0</v>
      </c>
      <c r="F99" s="1">
        <v>0</v>
      </c>
      <c r="G99" s="40">
        <f t="shared" si="19"/>
        <v>0</v>
      </c>
      <c r="H99" s="40"/>
      <c r="I99" s="40">
        <f>F99-E99</f>
        <v>0</v>
      </c>
      <c r="J99" s="40"/>
      <c r="K99" s="40">
        <f t="shared" si="20"/>
        <v>0</v>
      </c>
      <c r="L99" s="1"/>
      <c r="M99" s="1"/>
      <c r="N99" s="1"/>
      <c r="O99" s="40">
        <f t="shared" si="21"/>
        <v>0</v>
      </c>
      <c r="P99" s="1">
        <v>0</v>
      </c>
      <c r="Q99" s="1">
        <v>0</v>
      </c>
      <c r="R99" s="1">
        <v>0</v>
      </c>
      <c r="S99" s="40">
        <v>0</v>
      </c>
      <c r="T99" s="1"/>
      <c r="U99" s="1"/>
      <c r="V99" s="1"/>
      <c r="W99" s="40">
        <v>0</v>
      </c>
      <c r="X99" s="1"/>
      <c r="Y99" s="1"/>
      <c r="Z99" s="1"/>
      <c r="AA99" s="20">
        <f t="shared" si="15"/>
        <v>0</v>
      </c>
      <c r="AB99" s="1">
        <f t="shared" si="16"/>
        <v>0</v>
      </c>
      <c r="AC99" s="40">
        <f t="shared" si="16"/>
        <v>0</v>
      </c>
      <c r="AD99" s="4">
        <f t="shared" si="16"/>
        <v>0</v>
      </c>
      <c r="AE99" s="40">
        <f t="shared" si="22"/>
        <v>0</v>
      </c>
      <c r="AF99" s="1"/>
      <c r="AG99" s="40"/>
      <c r="AH99" s="4"/>
      <c r="AI99" s="40"/>
      <c r="AJ99" s="40"/>
      <c r="AM99" s="119">
        <f t="shared" si="18"/>
        <v>0</v>
      </c>
      <c r="AN99" s="119">
        <f t="shared" si="17"/>
        <v>0</v>
      </c>
    </row>
    <row r="100" spans="1:40" s="122" customFormat="1" ht="19.899999999999999" customHeight="1" x14ac:dyDescent="0.2">
      <c r="A100" s="15"/>
      <c r="B100" s="127" t="s">
        <v>34</v>
      </c>
      <c r="C100" s="1">
        <v>301.06173000000001</v>
      </c>
      <c r="D100" s="1">
        <v>68.665509999999998</v>
      </c>
      <c r="E100" s="1">
        <v>68.665509999999998</v>
      </c>
      <c r="F100" s="1">
        <v>68.665509999999998</v>
      </c>
      <c r="G100" s="40">
        <f t="shared" si="19"/>
        <v>0</v>
      </c>
      <c r="H100" s="40"/>
      <c r="I100" s="40">
        <f>F100-E100</f>
        <v>0</v>
      </c>
      <c r="J100" s="40"/>
      <c r="K100" s="40">
        <f t="shared" si="20"/>
        <v>0</v>
      </c>
      <c r="L100" s="1"/>
      <c r="M100" s="1"/>
      <c r="N100" s="1"/>
      <c r="O100" s="40">
        <f t="shared" si="21"/>
        <v>255.48092999999918</v>
      </c>
      <c r="P100" s="1">
        <v>0</v>
      </c>
      <c r="Q100" s="1">
        <v>255.48092999999918</v>
      </c>
      <c r="R100" s="1">
        <v>0</v>
      </c>
      <c r="S100" s="40">
        <f>T100+U100+V100</f>
        <v>232.39622000000054</v>
      </c>
      <c r="T100" s="1">
        <f>T96-SUM(T97:T99)</f>
        <v>0</v>
      </c>
      <c r="U100" s="1">
        <f>U96-SUM(U97:U99)</f>
        <v>232.39622000000054</v>
      </c>
      <c r="V100" s="1">
        <f>V96-SUM(V97:V99)</f>
        <v>0</v>
      </c>
      <c r="W100" s="40">
        <f>X100+Y100+Z100</f>
        <v>232.39622000000054</v>
      </c>
      <c r="X100" s="1">
        <f>X96-SUM(X97:X99)</f>
        <v>0</v>
      </c>
      <c r="Y100" s="1">
        <f>Y96-SUM(Y97:Y99)</f>
        <v>232.39622000000054</v>
      </c>
      <c r="Z100" s="1">
        <f>Z96-SUM(Z97:Z99)</f>
        <v>0</v>
      </c>
      <c r="AA100" s="20">
        <f t="shared" ref="AA100:AA140" si="23">AB100+AC100+AD100</f>
        <v>0</v>
      </c>
      <c r="AB100" s="1">
        <f t="shared" si="16"/>
        <v>0</v>
      </c>
      <c r="AC100" s="40">
        <f t="shared" si="16"/>
        <v>0</v>
      </c>
      <c r="AD100" s="4">
        <f t="shared" si="16"/>
        <v>0</v>
      </c>
      <c r="AE100" s="40">
        <f t="shared" si="22"/>
        <v>0</v>
      </c>
      <c r="AF100" s="1"/>
      <c r="AG100" s="40"/>
      <c r="AH100" s="4"/>
      <c r="AI100" s="40"/>
      <c r="AJ100" s="40"/>
      <c r="AM100" s="119">
        <f t="shared" si="18"/>
        <v>0</v>
      </c>
      <c r="AN100" s="119">
        <f t="shared" si="17"/>
        <v>0</v>
      </c>
    </row>
    <row r="101" spans="1:40" s="122" customFormat="1" ht="94.5" x14ac:dyDescent="0.2">
      <c r="A101" s="15">
        <v>18</v>
      </c>
      <c r="B101" s="126" t="s">
        <v>51</v>
      </c>
      <c r="C101" s="24">
        <v>10157.686948482327</v>
      </c>
      <c r="D101" s="24">
        <f>SUM(D102:D105)</f>
        <v>1715.1767199999999</v>
      </c>
      <c r="E101" s="24">
        <v>6808.4823299999998</v>
      </c>
      <c r="F101" s="24">
        <v>6838.4823284823287</v>
      </c>
      <c r="G101" s="25">
        <f t="shared" si="19"/>
        <v>30</v>
      </c>
      <c r="H101" s="25"/>
      <c r="I101" s="25">
        <v>30</v>
      </c>
      <c r="J101" s="25"/>
      <c r="K101" s="25">
        <f t="shared" si="20"/>
        <v>0</v>
      </c>
      <c r="L101" s="25"/>
      <c r="M101" s="25"/>
      <c r="N101" s="25"/>
      <c r="O101" s="25">
        <f t="shared" si="21"/>
        <v>3350</v>
      </c>
      <c r="P101" s="26">
        <v>0</v>
      </c>
      <c r="Q101" s="26">
        <v>3350</v>
      </c>
      <c r="R101" s="26">
        <v>0</v>
      </c>
      <c r="S101" s="40">
        <f>T101+U101+V101</f>
        <v>3349.20462</v>
      </c>
      <c r="T101" s="1">
        <v>0</v>
      </c>
      <c r="U101" s="1">
        <v>3349.20462</v>
      </c>
      <c r="V101" s="1">
        <v>0</v>
      </c>
      <c r="W101" s="25">
        <f>X101+Y101+Z101</f>
        <v>3319.20462</v>
      </c>
      <c r="X101" s="26">
        <v>0</v>
      </c>
      <c r="Y101" s="26">
        <v>3319.20462</v>
      </c>
      <c r="Z101" s="26">
        <v>0</v>
      </c>
      <c r="AA101" s="20">
        <f t="shared" si="23"/>
        <v>0</v>
      </c>
      <c r="AB101" s="1">
        <f t="shared" si="16"/>
        <v>0</v>
      </c>
      <c r="AC101" s="40">
        <f t="shared" si="16"/>
        <v>0</v>
      </c>
      <c r="AD101" s="4">
        <f t="shared" si="16"/>
        <v>0</v>
      </c>
      <c r="AE101" s="25">
        <f t="shared" si="22"/>
        <v>0</v>
      </c>
      <c r="AF101" s="26"/>
      <c r="AG101" s="25"/>
      <c r="AH101" s="38"/>
      <c r="AI101" s="25">
        <v>7.91</v>
      </c>
      <c r="AJ101" s="25">
        <v>7.91</v>
      </c>
      <c r="AM101" s="119">
        <f t="shared" si="18"/>
        <v>0</v>
      </c>
      <c r="AN101" s="119">
        <f t="shared" si="17"/>
        <v>0</v>
      </c>
    </row>
    <row r="102" spans="1:40" s="122" customFormat="1" ht="19.899999999999999" customHeight="1" x14ac:dyDescent="0.2">
      <c r="A102" s="15"/>
      <c r="B102" s="127" t="s">
        <v>31</v>
      </c>
      <c r="C102" s="1">
        <v>1650</v>
      </c>
      <c r="D102" s="1">
        <f>C102</f>
        <v>1650</v>
      </c>
      <c r="E102" s="1">
        <v>1650</v>
      </c>
      <c r="F102" s="1">
        <v>1650</v>
      </c>
      <c r="G102" s="40">
        <f t="shared" si="19"/>
        <v>0</v>
      </c>
      <c r="H102" s="40"/>
      <c r="I102" s="40">
        <f>F102-E102</f>
        <v>0</v>
      </c>
      <c r="J102" s="40"/>
      <c r="K102" s="40">
        <f t="shared" si="20"/>
        <v>0</v>
      </c>
      <c r="L102" s="1"/>
      <c r="M102" s="1"/>
      <c r="N102" s="1"/>
      <c r="O102" s="40">
        <f t="shared" si="21"/>
        <v>0</v>
      </c>
      <c r="P102" s="1">
        <v>0</v>
      </c>
      <c r="Q102" s="1">
        <v>0</v>
      </c>
      <c r="R102" s="1">
        <v>0</v>
      </c>
      <c r="S102" s="40">
        <v>0</v>
      </c>
      <c r="T102" s="1"/>
      <c r="U102" s="1"/>
      <c r="V102" s="1"/>
      <c r="W102" s="40">
        <v>0</v>
      </c>
      <c r="X102" s="1"/>
      <c r="Y102" s="1"/>
      <c r="Z102" s="1"/>
      <c r="AA102" s="20">
        <f t="shared" si="23"/>
        <v>0</v>
      </c>
      <c r="AB102" s="1">
        <f t="shared" si="16"/>
        <v>0</v>
      </c>
      <c r="AC102" s="40">
        <f t="shared" si="16"/>
        <v>0</v>
      </c>
      <c r="AD102" s="4">
        <f t="shared" si="16"/>
        <v>0</v>
      </c>
      <c r="AE102" s="40">
        <f t="shared" si="22"/>
        <v>0</v>
      </c>
      <c r="AF102" s="1"/>
      <c r="AG102" s="40"/>
      <c r="AH102" s="4"/>
      <c r="AI102" s="40"/>
      <c r="AJ102" s="40"/>
      <c r="AM102" s="119">
        <f t="shared" si="18"/>
        <v>0</v>
      </c>
      <c r="AN102" s="119">
        <f t="shared" si="17"/>
        <v>0</v>
      </c>
    </row>
    <row r="103" spans="1:40" s="122" customFormat="1" ht="19.899999999999999" customHeight="1" x14ac:dyDescent="0.2">
      <c r="A103" s="15"/>
      <c r="B103" s="127" t="s">
        <v>32</v>
      </c>
      <c r="C103" s="1">
        <v>8144.7330000000002</v>
      </c>
      <c r="D103" s="1"/>
      <c r="E103" s="1">
        <v>4991.32</v>
      </c>
      <c r="F103" s="1">
        <v>4991.32</v>
      </c>
      <c r="G103" s="40">
        <f t="shared" si="19"/>
        <v>0</v>
      </c>
      <c r="H103" s="40"/>
      <c r="I103" s="40">
        <f>F103-E103</f>
        <v>0</v>
      </c>
      <c r="J103" s="40"/>
      <c r="K103" s="40">
        <f t="shared" si="20"/>
        <v>0</v>
      </c>
      <c r="L103" s="1"/>
      <c r="M103" s="1"/>
      <c r="N103" s="1"/>
      <c r="O103" s="40">
        <f t="shared" si="21"/>
        <v>3153.4130000000005</v>
      </c>
      <c r="P103" s="1">
        <v>0</v>
      </c>
      <c r="Q103" s="1">
        <v>3153.4130000000005</v>
      </c>
      <c r="R103" s="1">
        <v>0</v>
      </c>
      <c r="S103" s="40">
        <v>3153.413</v>
      </c>
      <c r="T103" s="1"/>
      <c r="U103" s="1">
        <v>3153.413</v>
      </c>
      <c r="V103" s="1"/>
      <c r="W103" s="40">
        <v>3153.413</v>
      </c>
      <c r="X103" s="1"/>
      <c r="Y103" s="1">
        <v>3153.413</v>
      </c>
      <c r="Z103" s="1"/>
      <c r="AA103" s="20">
        <f t="shared" si="23"/>
        <v>0</v>
      </c>
      <c r="AB103" s="1">
        <f t="shared" si="16"/>
        <v>0</v>
      </c>
      <c r="AC103" s="40">
        <f t="shared" si="16"/>
        <v>0</v>
      </c>
      <c r="AD103" s="4">
        <f t="shared" si="16"/>
        <v>0</v>
      </c>
      <c r="AE103" s="40">
        <f t="shared" si="22"/>
        <v>0</v>
      </c>
      <c r="AF103" s="1"/>
      <c r="AG103" s="40"/>
      <c r="AH103" s="4"/>
      <c r="AI103" s="40"/>
      <c r="AJ103" s="40"/>
      <c r="AM103" s="119">
        <f t="shared" si="18"/>
        <v>0</v>
      </c>
      <c r="AN103" s="119">
        <f t="shared" si="17"/>
        <v>0</v>
      </c>
    </row>
    <row r="104" spans="1:40" s="122" customFormat="1" ht="19.899999999999999" customHeight="1" x14ac:dyDescent="0.2">
      <c r="A104" s="15"/>
      <c r="B104" s="127" t="s">
        <v>33</v>
      </c>
      <c r="C104" s="1">
        <v>0</v>
      </c>
      <c r="D104" s="1"/>
      <c r="E104" s="1">
        <v>0</v>
      </c>
      <c r="F104" s="1">
        <v>0</v>
      </c>
      <c r="G104" s="40">
        <f t="shared" si="19"/>
        <v>0</v>
      </c>
      <c r="H104" s="40"/>
      <c r="I104" s="40">
        <f>F104-E104</f>
        <v>0</v>
      </c>
      <c r="J104" s="40"/>
      <c r="K104" s="40">
        <f t="shared" si="20"/>
        <v>0</v>
      </c>
      <c r="L104" s="1"/>
      <c r="M104" s="1"/>
      <c r="N104" s="1"/>
      <c r="O104" s="40">
        <f t="shared" si="21"/>
        <v>0</v>
      </c>
      <c r="P104" s="1">
        <v>0</v>
      </c>
      <c r="Q104" s="1">
        <v>0</v>
      </c>
      <c r="R104" s="1">
        <v>0</v>
      </c>
      <c r="S104" s="40">
        <v>0</v>
      </c>
      <c r="T104" s="1"/>
      <c r="U104" s="1"/>
      <c r="V104" s="1"/>
      <c r="W104" s="40">
        <v>0</v>
      </c>
      <c r="X104" s="1"/>
      <c r="Y104" s="1"/>
      <c r="Z104" s="1"/>
      <c r="AA104" s="20">
        <f t="shared" si="23"/>
        <v>0</v>
      </c>
      <c r="AB104" s="1">
        <f t="shared" si="16"/>
        <v>0</v>
      </c>
      <c r="AC104" s="40">
        <f t="shared" si="16"/>
        <v>0</v>
      </c>
      <c r="AD104" s="4">
        <f t="shared" si="16"/>
        <v>0</v>
      </c>
      <c r="AE104" s="40">
        <f t="shared" si="22"/>
        <v>0</v>
      </c>
      <c r="AF104" s="1"/>
      <c r="AG104" s="40"/>
      <c r="AH104" s="4"/>
      <c r="AI104" s="40"/>
      <c r="AJ104" s="40"/>
      <c r="AM104" s="119">
        <f t="shared" si="18"/>
        <v>0</v>
      </c>
      <c r="AN104" s="119">
        <f t="shared" si="17"/>
        <v>0</v>
      </c>
    </row>
    <row r="105" spans="1:40" s="122" customFormat="1" ht="19.899999999999999" customHeight="1" x14ac:dyDescent="0.2">
      <c r="A105" s="15"/>
      <c r="B105" s="127" t="s">
        <v>34</v>
      </c>
      <c r="C105" s="1">
        <v>362.95394848232905</v>
      </c>
      <c r="D105" s="1">
        <v>65.176720000000003</v>
      </c>
      <c r="E105" s="1">
        <v>167.16233</v>
      </c>
      <c r="F105" s="1">
        <v>197.16232848232903</v>
      </c>
      <c r="G105" s="40">
        <f t="shared" si="19"/>
        <v>29.999998482329033</v>
      </c>
      <c r="H105" s="40"/>
      <c r="I105" s="40">
        <f>F105-E105</f>
        <v>29.999998482329033</v>
      </c>
      <c r="J105" s="40"/>
      <c r="K105" s="40">
        <f t="shared" si="20"/>
        <v>0</v>
      </c>
      <c r="L105" s="1"/>
      <c r="M105" s="1"/>
      <c r="N105" s="1"/>
      <c r="O105" s="40">
        <f t="shared" si="21"/>
        <v>196.58699999999959</v>
      </c>
      <c r="P105" s="1">
        <v>0</v>
      </c>
      <c r="Q105" s="1">
        <v>196.58699999999959</v>
      </c>
      <c r="R105" s="1">
        <v>0</v>
      </c>
      <c r="S105" s="40">
        <f>T105+U105+V105</f>
        <v>195.79161999999997</v>
      </c>
      <c r="T105" s="1">
        <f>T101-SUM(T102:T104)</f>
        <v>0</v>
      </c>
      <c r="U105" s="1">
        <f>U101-SUM(U102:U104)</f>
        <v>195.79161999999997</v>
      </c>
      <c r="V105" s="1">
        <f>V101-SUM(V102:V104)</f>
        <v>0</v>
      </c>
      <c r="W105" s="40">
        <f>X105+Y105+Z105</f>
        <v>165.79161999999997</v>
      </c>
      <c r="X105" s="1">
        <f>X101-SUM(X102:X104)</f>
        <v>0</v>
      </c>
      <c r="Y105" s="1">
        <f>Y101-SUM(Y102:Y104)</f>
        <v>165.79161999999997</v>
      </c>
      <c r="Z105" s="1">
        <f>Z101-SUM(Z102:Z104)</f>
        <v>0</v>
      </c>
      <c r="AA105" s="20">
        <f t="shared" si="23"/>
        <v>-1.5176709666775423E-6</v>
      </c>
      <c r="AB105" s="1">
        <f t="shared" si="16"/>
        <v>0</v>
      </c>
      <c r="AC105" s="40">
        <f t="shared" si="16"/>
        <v>-1.5176709666775423E-6</v>
      </c>
      <c r="AD105" s="4">
        <f t="shared" si="16"/>
        <v>0</v>
      </c>
      <c r="AE105" s="40">
        <f t="shared" si="22"/>
        <v>0</v>
      </c>
      <c r="AF105" s="1"/>
      <c r="AG105" s="40"/>
      <c r="AH105" s="4"/>
      <c r="AI105" s="40"/>
      <c r="AJ105" s="40"/>
      <c r="AM105" s="119">
        <f t="shared" si="18"/>
        <v>-1.5176709666775423E-6</v>
      </c>
      <c r="AN105" s="119">
        <f t="shared" si="17"/>
        <v>-1.5176709666775423E-6</v>
      </c>
    </row>
    <row r="106" spans="1:40" s="122" customFormat="1" ht="94.5" x14ac:dyDescent="0.2">
      <c r="A106" s="15">
        <v>19</v>
      </c>
      <c r="B106" s="126" t="s">
        <v>52</v>
      </c>
      <c r="C106" s="24">
        <v>11302.56511</v>
      </c>
      <c r="D106" s="24">
        <f>SUM(D107:D110)</f>
        <v>2027.02703</v>
      </c>
      <c r="E106" s="24">
        <v>2027.02703</v>
      </c>
      <c r="F106" s="24">
        <v>2027.02703</v>
      </c>
      <c r="G106" s="25">
        <f t="shared" si="19"/>
        <v>0</v>
      </c>
      <c r="H106" s="25"/>
      <c r="I106" s="25"/>
      <c r="J106" s="25"/>
      <c r="K106" s="25">
        <f t="shared" si="20"/>
        <v>0</v>
      </c>
      <c r="L106" s="25"/>
      <c r="M106" s="25"/>
      <c r="N106" s="25"/>
      <c r="O106" s="25">
        <f t="shared" si="21"/>
        <v>9275.6</v>
      </c>
      <c r="P106" s="26">
        <v>0</v>
      </c>
      <c r="Q106" s="26">
        <v>9275.6</v>
      </c>
      <c r="R106" s="26">
        <v>0</v>
      </c>
      <c r="S106" s="40">
        <f>T106+U106+V106</f>
        <v>9275.5080799999996</v>
      </c>
      <c r="T106" s="1">
        <v>0</v>
      </c>
      <c r="U106" s="1">
        <v>9275.5080799999996</v>
      </c>
      <c r="V106" s="1">
        <v>0</v>
      </c>
      <c r="W106" s="25">
        <f>X106+Y106+Z106</f>
        <v>9275.5080799999996</v>
      </c>
      <c r="X106" s="26">
        <v>0</v>
      </c>
      <c r="Y106" s="26">
        <v>9275.5080799999996</v>
      </c>
      <c r="Z106" s="26">
        <v>0</v>
      </c>
      <c r="AA106" s="20">
        <f t="shared" si="23"/>
        <v>0</v>
      </c>
      <c r="AB106" s="1">
        <f t="shared" si="16"/>
        <v>0</v>
      </c>
      <c r="AC106" s="40">
        <f t="shared" si="16"/>
        <v>0</v>
      </c>
      <c r="AD106" s="4">
        <f t="shared" si="16"/>
        <v>0</v>
      </c>
      <c r="AE106" s="25">
        <f t="shared" si="22"/>
        <v>0</v>
      </c>
      <c r="AF106" s="26"/>
      <c r="AG106" s="25"/>
      <c r="AH106" s="38"/>
      <c r="AI106" s="25">
        <v>8.11</v>
      </c>
      <c r="AJ106" s="25">
        <v>8.2200000000000006</v>
      </c>
      <c r="AM106" s="119">
        <f t="shared" si="18"/>
        <v>0</v>
      </c>
      <c r="AN106" s="119">
        <f t="shared" si="17"/>
        <v>0</v>
      </c>
    </row>
    <row r="107" spans="1:40" s="122" customFormat="1" ht="19.899999999999999" customHeight="1" x14ac:dyDescent="0.2">
      <c r="A107" s="15"/>
      <c r="B107" s="127" t="s">
        <v>31</v>
      </c>
      <c r="C107" s="1">
        <v>1950</v>
      </c>
      <c r="D107" s="1">
        <f>C107</f>
        <v>1950</v>
      </c>
      <c r="E107" s="1">
        <v>1950</v>
      </c>
      <c r="F107" s="1">
        <v>1950</v>
      </c>
      <c r="G107" s="40">
        <f t="shared" si="19"/>
        <v>0</v>
      </c>
      <c r="H107" s="40"/>
      <c r="I107" s="40">
        <f>F107-E107</f>
        <v>0</v>
      </c>
      <c r="J107" s="40"/>
      <c r="K107" s="40">
        <f t="shared" si="20"/>
        <v>0</v>
      </c>
      <c r="L107" s="1"/>
      <c r="M107" s="1"/>
      <c r="N107" s="1"/>
      <c r="O107" s="40">
        <f t="shared" si="21"/>
        <v>0</v>
      </c>
      <c r="P107" s="1">
        <v>0</v>
      </c>
      <c r="Q107" s="1">
        <v>0</v>
      </c>
      <c r="R107" s="1">
        <v>0</v>
      </c>
      <c r="S107" s="40">
        <v>0</v>
      </c>
      <c r="T107" s="1"/>
      <c r="U107" s="1"/>
      <c r="V107" s="1"/>
      <c r="W107" s="40">
        <v>0</v>
      </c>
      <c r="X107" s="1"/>
      <c r="Y107" s="1"/>
      <c r="Z107" s="1"/>
      <c r="AA107" s="20">
        <f t="shared" si="23"/>
        <v>0</v>
      </c>
      <c r="AB107" s="1">
        <f t="shared" si="16"/>
        <v>0</v>
      </c>
      <c r="AC107" s="40">
        <f t="shared" si="16"/>
        <v>0</v>
      </c>
      <c r="AD107" s="4">
        <f t="shared" si="16"/>
        <v>0</v>
      </c>
      <c r="AE107" s="40">
        <f t="shared" si="22"/>
        <v>0</v>
      </c>
      <c r="AF107" s="1"/>
      <c r="AG107" s="40"/>
      <c r="AH107" s="4"/>
      <c r="AI107" s="40"/>
      <c r="AJ107" s="40"/>
      <c r="AM107" s="119">
        <f t="shared" si="18"/>
        <v>0</v>
      </c>
      <c r="AN107" s="119">
        <f t="shared" si="17"/>
        <v>0</v>
      </c>
    </row>
    <row r="108" spans="1:40" s="122" customFormat="1" ht="19.899999999999999" customHeight="1" x14ac:dyDescent="0.2">
      <c r="A108" s="15"/>
      <c r="B108" s="127" t="s">
        <v>32</v>
      </c>
      <c r="C108" s="1">
        <v>8787.0534000000007</v>
      </c>
      <c r="D108" s="1"/>
      <c r="E108" s="1">
        <v>0</v>
      </c>
      <c r="F108" s="1">
        <v>0</v>
      </c>
      <c r="G108" s="40">
        <f t="shared" si="19"/>
        <v>0</v>
      </c>
      <c r="H108" s="40"/>
      <c r="I108" s="40">
        <f>F108-E108</f>
        <v>0</v>
      </c>
      <c r="J108" s="40"/>
      <c r="K108" s="40">
        <f t="shared" si="20"/>
        <v>0</v>
      </c>
      <c r="L108" s="1"/>
      <c r="M108" s="1"/>
      <c r="N108" s="1"/>
      <c r="O108" s="40">
        <f t="shared" si="21"/>
        <v>8787.0534000000007</v>
      </c>
      <c r="P108" s="1">
        <v>0</v>
      </c>
      <c r="Q108" s="1">
        <v>8787.0534000000007</v>
      </c>
      <c r="R108" s="1">
        <v>0</v>
      </c>
      <c r="S108" s="40">
        <v>8787.0234</v>
      </c>
      <c r="T108" s="1"/>
      <c r="U108" s="1">
        <v>8787.0234</v>
      </c>
      <c r="V108" s="1"/>
      <c r="W108" s="40">
        <v>8787.0234</v>
      </c>
      <c r="X108" s="1"/>
      <c r="Y108" s="1">
        <v>8787.0234</v>
      </c>
      <c r="Z108" s="1"/>
      <c r="AA108" s="20">
        <f t="shared" si="23"/>
        <v>0</v>
      </c>
      <c r="AB108" s="1">
        <f t="shared" si="16"/>
        <v>0</v>
      </c>
      <c r="AC108" s="40">
        <f t="shared" si="16"/>
        <v>0</v>
      </c>
      <c r="AD108" s="4">
        <f t="shared" si="16"/>
        <v>0</v>
      </c>
      <c r="AE108" s="40">
        <f t="shared" si="22"/>
        <v>0</v>
      </c>
      <c r="AF108" s="1"/>
      <c r="AG108" s="40"/>
      <c r="AH108" s="4"/>
      <c r="AI108" s="40"/>
      <c r="AJ108" s="40"/>
      <c r="AM108" s="119">
        <f t="shared" si="18"/>
        <v>0</v>
      </c>
      <c r="AN108" s="119">
        <f t="shared" si="17"/>
        <v>0</v>
      </c>
    </row>
    <row r="109" spans="1:40" s="122" customFormat="1" ht="19.899999999999999" customHeight="1" x14ac:dyDescent="0.2">
      <c r="A109" s="15"/>
      <c r="B109" s="127" t="s">
        <v>33</v>
      </c>
      <c r="C109" s="1">
        <v>0</v>
      </c>
      <c r="D109" s="1"/>
      <c r="E109" s="1">
        <v>0</v>
      </c>
      <c r="F109" s="1">
        <v>0</v>
      </c>
      <c r="G109" s="40">
        <f t="shared" si="19"/>
        <v>0</v>
      </c>
      <c r="H109" s="40"/>
      <c r="I109" s="40">
        <f>F109-E109</f>
        <v>0</v>
      </c>
      <c r="J109" s="40"/>
      <c r="K109" s="40">
        <f t="shared" si="20"/>
        <v>0</v>
      </c>
      <c r="L109" s="1"/>
      <c r="M109" s="1"/>
      <c r="N109" s="1"/>
      <c r="O109" s="40">
        <f t="shared" si="21"/>
        <v>0</v>
      </c>
      <c r="P109" s="1">
        <v>0</v>
      </c>
      <c r="Q109" s="1">
        <v>0</v>
      </c>
      <c r="R109" s="1">
        <v>0</v>
      </c>
      <c r="S109" s="40">
        <v>0</v>
      </c>
      <c r="T109" s="1"/>
      <c r="U109" s="1"/>
      <c r="V109" s="1"/>
      <c r="W109" s="40">
        <v>0</v>
      </c>
      <c r="X109" s="1"/>
      <c r="Y109" s="1"/>
      <c r="Z109" s="1"/>
      <c r="AA109" s="20">
        <f t="shared" si="23"/>
        <v>0</v>
      </c>
      <c r="AB109" s="1">
        <f t="shared" si="16"/>
        <v>0</v>
      </c>
      <c r="AC109" s="40">
        <f t="shared" si="16"/>
        <v>0</v>
      </c>
      <c r="AD109" s="4">
        <f t="shared" si="16"/>
        <v>0</v>
      </c>
      <c r="AE109" s="40">
        <f t="shared" si="22"/>
        <v>0</v>
      </c>
      <c r="AF109" s="1"/>
      <c r="AG109" s="40"/>
      <c r="AH109" s="4"/>
      <c r="AI109" s="40"/>
      <c r="AJ109" s="40"/>
      <c r="AM109" s="119">
        <f t="shared" si="18"/>
        <v>0</v>
      </c>
      <c r="AN109" s="119">
        <f t="shared" si="17"/>
        <v>0</v>
      </c>
    </row>
    <row r="110" spans="1:40" s="122" customFormat="1" ht="19.899999999999999" customHeight="1" x14ac:dyDescent="0.2">
      <c r="A110" s="15"/>
      <c r="B110" s="127" t="s">
        <v>34</v>
      </c>
      <c r="C110" s="1">
        <v>565.51170999999988</v>
      </c>
      <c r="D110" s="1">
        <v>77.027029999999996</v>
      </c>
      <c r="E110" s="1">
        <v>77.027029999999996</v>
      </c>
      <c r="F110" s="1">
        <v>77.027029999999996</v>
      </c>
      <c r="G110" s="40">
        <f t="shared" si="19"/>
        <v>0</v>
      </c>
      <c r="H110" s="40"/>
      <c r="I110" s="40">
        <f>F110-E110</f>
        <v>0</v>
      </c>
      <c r="J110" s="40"/>
      <c r="K110" s="40">
        <f t="shared" si="20"/>
        <v>0</v>
      </c>
      <c r="L110" s="1"/>
      <c r="M110" s="1"/>
      <c r="N110" s="1"/>
      <c r="O110" s="40">
        <f t="shared" si="21"/>
        <v>488.54660000000013</v>
      </c>
      <c r="P110" s="1">
        <v>0</v>
      </c>
      <c r="Q110" s="1">
        <v>488.54660000000013</v>
      </c>
      <c r="R110" s="1">
        <v>0</v>
      </c>
      <c r="S110" s="40">
        <f>T110+U110+V110</f>
        <v>488.48467999999957</v>
      </c>
      <c r="T110" s="1">
        <f>T106-SUM(T107:T109)</f>
        <v>0</v>
      </c>
      <c r="U110" s="1">
        <f>U106-SUM(U107:U109)</f>
        <v>488.48467999999957</v>
      </c>
      <c r="V110" s="1">
        <f>V106-SUM(V107:V109)</f>
        <v>0</v>
      </c>
      <c r="W110" s="40">
        <f>X110+Y110+Z110</f>
        <v>488.48467999999957</v>
      </c>
      <c r="X110" s="1">
        <f>X106-SUM(X107:X109)</f>
        <v>0</v>
      </c>
      <c r="Y110" s="1">
        <f>Y106-SUM(Y107:Y109)</f>
        <v>488.48467999999957</v>
      </c>
      <c r="Z110" s="1">
        <f>Z106-SUM(Z107:Z109)</f>
        <v>0</v>
      </c>
      <c r="AA110" s="20">
        <f t="shared" si="23"/>
        <v>0</v>
      </c>
      <c r="AB110" s="1">
        <f t="shared" si="16"/>
        <v>0</v>
      </c>
      <c r="AC110" s="40">
        <f t="shared" si="16"/>
        <v>0</v>
      </c>
      <c r="AD110" s="4">
        <f t="shared" si="16"/>
        <v>0</v>
      </c>
      <c r="AE110" s="40">
        <f t="shared" si="22"/>
        <v>0</v>
      </c>
      <c r="AF110" s="1"/>
      <c r="AG110" s="40"/>
      <c r="AH110" s="4"/>
      <c r="AI110" s="40"/>
      <c r="AJ110" s="40"/>
      <c r="AM110" s="119">
        <f t="shared" si="18"/>
        <v>0</v>
      </c>
      <c r="AN110" s="119">
        <f t="shared" si="17"/>
        <v>0</v>
      </c>
    </row>
    <row r="111" spans="1:40" s="122" customFormat="1" ht="81" x14ac:dyDescent="0.2">
      <c r="A111" s="15">
        <v>20</v>
      </c>
      <c r="B111" s="126" t="s">
        <v>53</v>
      </c>
      <c r="C111" s="24">
        <v>4616.0666100000008</v>
      </c>
      <c r="D111" s="24">
        <f>SUM(D112:D115)</f>
        <v>654.88564999999994</v>
      </c>
      <c r="E111" s="24">
        <v>654.88564999999994</v>
      </c>
      <c r="F111" s="24">
        <v>654.88564999999994</v>
      </c>
      <c r="G111" s="25">
        <f t="shared" si="19"/>
        <v>0</v>
      </c>
      <c r="H111" s="25"/>
      <c r="I111" s="25"/>
      <c r="J111" s="25"/>
      <c r="K111" s="25">
        <f t="shared" si="20"/>
        <v>0</v>
      </c>
      <c r="L111" s="25"/>
      <c r="M111" s="25"/>
      <c r="N111" s="25"/>
      <c r="O111" s="25">
        <f t="shared" si="21"/>
        <v>3980</v>
      </c>
      <c r="P111" s="26">
        <v>0</v>
      </c>
      <c r="Q111" s="26">
        <v>3980</v>
      </c>
      <c r="R111" s="26">
        <v>0</v>
      </c>
      <c r="S111" s="40">
        <f>T111+U111+V111</f>
        <v>3961.1809599999997</v>
      </c>
      <c r="T111" s="1">
        <v>0</v>
      </c>
      <c r="U111" s="1">
        <v>3961.1809599999997</v>
      </c>
      <c r="V111" s="1">
        <v>0</v>
      </c>
      <c r="W111" s="25">
        <f>X111+Y111+Z111</f>
        <v>3961.1809599999997</v>
      </c>
      <c r="X111" s="26">
        <v>0</v>
      </c>
      <c r="Y111" s="26">
        <v>3961.1809599999997</v>
      </c>
      <c r="Z111" s="26">
        <v>0</v>
      </c>
      <c r="AA111" s="20">
        <f t="shared" si="23"/>
        <v>0</v>
      </c>
      <c r="AB111" s="1">
        <f t="shared" ref="AB111:AD145" si="24">X111+H111-L111-(T111-AF111)</f>
        <v>0</v>
      </c>
      <c r="AC111" s="40">
        <f t="shared" si="24"/>
        <v>0</v>
      </c>
      <c r="AD111" s="4">
        <f t="shared" si="24"/>
        <v>0</v>
      </c>
      <c r="AE111" s="25">
        <f t="shared" si="22"/>
        <v>0</v>
      </c>
      <c r="AF111" s="26"/>
      <c r="AG111" s="25"/>
      <c r="AH111" s="38"/>
      <c r="AI111" s="25">
        <v>1.21</v>
      </c>
      <c r="AJ111" s="25">
        <v>1.21</v>
      </c>
      <c r="AM111" s="119">
        <f t="shared" si="18"/>
        <v>0</v>
      </c>
      <c r="AN111" s="119">
        <f t="shared" si="17"/>
        <v>0</v>
      </c>
    </row>
    <row r="112" spans="1:40" s="122" customFormat="1" ht="19.899999999999999" customHeight="1" x14ac:dyDescent="0.2">
      <c r="A112" s="15"/>
      <c r="B112" s="127" t="s">
        <v>31</v>
      </c>
      <c r="C112" s="1">
        <v>630</v>
      </c>
      <c r="D112" s="1">
        <f>C112</f>
        <v>630</v>
      </c>
      <c r="E112" s="1">
        <v>630</v>
      </c>
      <c r="F112" s="1">
        <v>630</v>
      </c>
      <c r="G112" s="40">
        <f t="shared" si="19"/>
        <v>0</v>
      </c>
      <c r="H112" s="40"/>
      <c r="I112" s="40">
        <f>F112-E112</f>
        <v>0</v>
      </c>
      <c r="J112" s="40"/>
      <c r="K112" s="40">
        <f t="shared" si="20"/>
        <v>0</v>
      </c>
      <c r="L112" s="1"/>
      <c r="M112" s="1"/>
      <c r="N112" s="1"/>
      <c r="O112" s="40">
        <f t="shared" si="21"/>
        <v>0</v>
      </c>
      <c r="P112" s="1">
        <v>0</v>
      </c>
      <c r="Q112" s="1">
        <v>0</v>
      </c>
      <c r="R112" s="1">
        <v>0</v>
      </c>
      <c r="S112" s="40">
        <v>0</v>
      </c>
      <c r="T112" s="1"/>
      <c r="U112" s="1"/>
      <c r="V112" s="1"/>
      <c r="W112" s="40">
        <v>0</v>
      </c>
      <c r="X112" s="1"/>
      <c r="Y112" s="1"/>
      <c r="Z112" s="1"/>
      <c r="AA112" s="20">
        <f t="shared" si="23"/>
        <v>0</v>
      </c>
      <c r="AB112" s="1">
        <f t="shared" si="24"/>
        <v>0</v>
      </c>
      <c r="AC112" s="40">
        <f t="shared" si="24"/>
        <v>0</v>
      </c>
      <c r="AD112" s="4">
        <f t="shared" si="24"/>
        <v>0</v>
      </c>
      <c r="AE112" s="40">
        <f t="shared" si="22"/>
        <v>0</v>
      </c>
      <c r="AF112" s="1"/>
      <c r="AG112" s="40"/>
      <c r="AH112" s="4"/>
      <c r="AI112" s="40"/>
      <c r="AJ112" s="40"/>
      <c r="AM112" s="119">
        <f t="shared" si="18"/>
        <v>0</v>
      </c>
      <c r="AN112" s="119">
        <f t="shared" si="17"/>
        <v>0</v>
      </c>
    </row>
    <row r="113" spans="1:40" s="122" customFormat="1" ht="19.899999999999999" customHeight="1" x14ac:dyDescent="0.2">
      <c r="A113" s="15"/>
      <c r="B113" s="127" t="s">
        <v>32</v>
      </c>
      <c r="C113" s="1">
        <v>3771.8027400000001</v>
      </c>
      <c r="D113" s="1"/>
      <c r="E113" s="1">
        <v>0</v>
      </c>
      <c r="F113" s="1">
        <v>0</v>
      </c>
      <c r="G113" s="40">
        <f t="shared" si="19"/>
        <v>0</v>
      </c>
      <c r="H113" s="40"/>
      <c r="I113" s="40">
        <f>F113-E113</f>
        <v>0</v>
      </c>
      <c r="J113" s="40"/>
      <c r="K113" s="40">
        <f t="shared" si="20"/>
        <v>0</v>
      </c>
      <c r="L113" s="1"/>
      <c r="M113" s="1"/>
      <c r="N113" s="1"/>
      <c r="O113" s="40">
        <f t="shared" si="21"/>
        <v>3771.8027400000001</v>
      </c>
      <c r="P113" s="1">
        <v>0</v>
      </c>
      <c r="Q113" s="1">
        <v>3771.8027400000001</v>
      </c>
      <c r="R113" s="1">
        <v>0</v>
      </c>
      <c r="S113" s="40">
        <v>3771.8027399999996</v>
      </c>
      <c r="T113" s="1"/>
      <c r="U113" s="1">
        <v>3771.8027399999996</v>
      </c>
      <c r="V113" s="1"/>
      <c r="W113" s="40">
        <v>3771.8027399999996</v>
      </c>
      <c r="X113" s="1"/>
      <c r="Y113" s="1">
        <v>3771.8027399999996</v>
      </c>
      <c r="Z113" s="1"/>
      <c r="AA113" s="20">
        <f t="shared" si="23"/>
        <v>0</v>
      </c>
      <c r="AB113" s="1">
        <f t="shared" si="24"/>
        <v>0</v>
      </c>
      <c r="AC113" s="40">
        <f t="shared" si="24"/>
        <v>0</v>
      </c>
      <c r="AD113" s="4">
        <f t="shared" si="24"/>
        <v>0</v>
      </c>
      <c r="AE113" s="40">
        <f t="shared" si="22"/>
        <v>0</v>
      </c>
      <c r="AF113" s="1"/>
      <c r="AG113" s="40"/>
      <c r="AH113" s="4"/>
      <c r="AI113" s="40"/>
      <c r="AJ113" s="40"/>
      <c r="AM113" s="119">
        <f t="shared" si="18"/>
        <v>0</v>
      </c>
      <c r="AN113" s="119">
        <f t="shared" si="17"/>
        <v>0</v>
      </c>
    </row>
    <row r="114" spans="1:40" s="122" customFormat="1" ht="19.899999999999999" customHeight="1" x14ac:dyDescent="0.2">
      <c r="A114" s="15"/>
      <c r="B114" s="127" t="s">
        <v>33</v>
      </c>
      <c r="C114" s="1">
        <v>0</v>
      </c>
      <c r="D114" s="1"/>
      <c r="E114" s="1">
        <v>0</v>
      </c>
      <c r="F114" s="1">
        <v>0</v>
      </c>
      <c r="G114" s="40">
        <f t="shared" si="19"/>
        <v>0</v>
      </c>
      <c r="H114" s="40"/>
      <c r="I114" s="40">
        <f>F114-E114</f>
        <v>0</v>
      </c>
      <c r="J114" s="40"/>
      <c r="K114" s="40">
        <f t="shared" si="20"/>
        <v>0</v>
      </c>
      <c r="L114" s="1"/>
      <c r="M114" s="1"/>
      <c r="N114" s="1"/>
      <c r="O114" s="40">
        <f t="shared" si="21"/>
        <v>0</v>
      </c>
      <c r="P114" s="1">
        <v>0</v>
      </c>
      <c r="Q114" s="1">
        <v>0</v>
      </c>
      <c r="R114" s="1">
        <v>0</v>
      </c>
      <c r="S114" s="40">
        <v>0</v>
      </c>
      <c r="T114" s="1"/>
      <c r="U114" s="1"/>
      <c r="V114" s="1"/>
      <c r="W114" s="40">
        <v>0</v>
      </c>
      <c r="X114" s="1"/>
      <c r="Y114" s="1"/>
      <c r="Z114" s="1"/>
      <c r="AA114" s="20">
        <f t="shared" si="23"/>
        <v>0</v>
      </c>
      <c r="AB114" s="1">
        <f t="shared" si="24"/>
        <v>0</v>
      </c>
      <c r="AC114" s="40">
        <f t="shared" si="24"/>
        <v>0</v>
      </c>
      <c r="AD114" s="4">
        <f t="shared" si="24"/>
        <v>0</v>
      </c>
      <c r="AE114" s="40">
        <f t="shared" si="22"/>
        <v>0</v>
      </c>
      <c r="AF114" s="1"/>
      <c r="AG114" s="40"/>
      <c r="AH114" s="4"/>
      <c r="AI114" s="40"/>
      <c r="AJ114" s="40"/>
      <c r="AM114" s="119">
        <f t="shared" si="18"/>
        <v>0</v>
      </c>
      <c r="AN114" s="119">
        <f t="shared" si="17"/>
        <v>0</v>
      </c>
    </row>
    <row r="115" spans="1:40" s="122" customFormat="1" ht="19.899999999999999" customHeight="1" x14ac:dyDescent="0.2">
      <c r="A115" s="15"/>
      <c r="B115" s="127" t="s">
        <v>34</v>
      </c>
      <c r="C115" s="1">
        <v>214.26387</v>
      </c>
      <c r="D115" s="1">
        <v>24.885649999999998</v>
      </c>
      <c r="E115" s="1">
        <v>24.885649999999998</v>
      </c>
      <c r="F115" s="1">
        <v>24.885649999999998</v>
      </c>
      <c r="G115" s="40">
        <f t="shared" si="19"/>
        <v>0</v>
      </c>
      <c r="H115" s="40"/>
      <c r="I115" s="40">
        <f>F115-E115</f>
        <v>0</v>
      </c>
      <c r="J115" s="40"/>
      <c r="K115" s="40">
        <f t="shared" si="20"/>
        <v>0</v>
      </c>
      <c r="L115" s="1"/>
      <c r="M115" s="1"/>
      <c r="N115" s="1"/>
      <c r="O115" s="40">
        <f t="shared" si="21"/>
        <v>208.19726000000031</v>
      </c>
      <c r="P115" s="1">
        <v>0</v>
      </c>
      <c r="Q115" s="1">
        <v>208.19726000000031</v>
      </c>
      <c r="R115" s="1">
        <v>0</v>
      </c>
      <c r="S115" s="40">
        <f>T115+U115+V115</f>
        <v>189.37822000000006</v>
      </c>
      <c r="T115" s="1">
        <f>T111-SUM(T112:T114)</f>
        <v>0</v>
      </c>
      <c r="U115" s="1">
        <f>U111-SUM(U112:U114)</f>
        <v>189.37822000000006</v>
      </c>
      <c r="V115" s="1">
        <f>V111-SUM(V112:V114)</f>
        <v>0</v>
      </c>
      <c r="W115" s="40">
        <f>X115+Y115+Z115</f>
        <v>189.37822000000006</v>
      </c>
      <c r="X115" s="1">
        <f>X111-SUM(X112:X114)</f>
        <v>0</v>
      </c>
      <c r="Y115" s="1">
        <f>Y111-SUM(Y112:Y114)</f>
        <v>189.37822000000006</v>
      </c>
      <c r="Z115" s="1">
        <f>Z111-SUM(Z112:Z114)</f>
        <v>0</v>
      </c>
      <c r="AA115" s="20">
        <f t="shared" si="23"/>
        <v>0</v>
      </c>
      <c r="AB115" s="1">
        <f t="shared" si="24"/>
        <v>0</v>
      </c>
      <c r="AC115" s="40">
        <f t="shared" si="24"/>
        <v>0</v>
      </c>
      <c r="AD115" s="4">
        <f t="shared" si="24"/>
        <v>0</v>
      </c>
      <c r="AE115" s="40">
        <f t="shared" si="22"/>
        <v>0</v>
      </c>
      <c r="AF115" s="1"/>
      <c r="AG115" s="40"/>
      <c r="AH115" s="4"/>
      <c r="AI115" s="40"/>
      <c r="AJ115" s="40"/>
      <c r="AM115" s="119">
        <f t="shared" si="18"/>
        <v>0</v>
      </c>
      <c r="AN115" s="119">
        <f t="shared" si="17"/>
        <v>0</v>
      </c>
    </row>
    <row r="116" spans="1:40" s="122" customFormat="1" ht="94.5" x14ac:dyDescent="0.2">
      <c r="A116" s="15">
        <v>21</v>
      </c>
      <c r="B116" s="126" t="s">
        <v>54</v>
      </c>
      <c r="C116" s="24">
        <v>8721.1977799999986</v>
      </c>
      <c r="D116" s="24">
        <f>SUM(D117:D120)</f>
        <v>1361.7463600000001</v>
      </c>
      <c r="E116" s="24">
        <v>1361.7463600000001</v>
      </c>
      <c r="F116" s="24">
        <v>1361.7463600000001</v>
      </c>
      <c r="G116" s="25">
        <f t="shared" si="19"/>
        <v>0</v>
      </c>
      <c r="H116" s="25"/>
      <c r="I116" s="25"/>
      <c r="J116" s="25"/>
      <c r="K116" s="25">
        <f t="shared" si="20"/>
        <v>0</v>
      </c>
      <c r="L116" s="25"/>
      <c r="M116" s="25"/>
      <c r="N116" s="25"/>
      <c r="O116" s="25">
        <f t="shared" si="21"/>
        <v>8000</v>
      </c>
      <c r="P116" s="26">
        <v>0</v>
      </c>
      <c r="Q116" s="26">
        <v>8000</v>
      </c>
      <c r="R116" s="26">
        <v>0</v>
      </c>
      <c r="S116" s="40">
        <f>T116+U116+V116</f>
        <v>7301.67076</v>
      </c>
      <c r="T116" s="1">
        <v>0</v>
      </c>
      <c r="U116" s="1">
        <v>7301.67076</v>
      </c>
      <c r="V116" s="1">
        <v>0</v>
      </c>
      <c r="W116" s="25">
        <f>X116+Y116+Z116</f>
        <v>7294.8710000000001</v>
      </c>
      <c r="X116" s="26">
        <v>0</v>
      </c>
      <c r="Y116" s="26">
        <v>7294.8710000000001</v>
      </c>
      <c r="Z116" s="26">
        <v>0</v>
      </c>
      <c r="AA116" s="20">
        <f t="shared" si="23"/>
        <v>0</v>
      </c>
      <c r="AB116" s="1">
        <f t="shared" si="24"/>
        <v>0</v>
      </c>
      <c r="AC116" s="40">
        <f t="shared" si="24"/>
        <v>0</v>
      </c>
      <c r="AD116" s="4">
        <f t="shared" si="24"/>
        <v>0</v>
      </c>
      <c r="AE116" s="25">
        <f t="shared" si="22"/>
        <v>6.79976</v>
      </c>
      <c r="AF116" s="26">
        <f>SUM(AF117:AF120)</f>
        <v>0</v>
      </c>
      <c r="AG116" s="26">
        <f>SUM(AG117:AG120)</f>
        <v>6.79976</v>
      </c>
      <c r="AH116" s="26">
        <f>SUM(AH117:AH120)</f>
        <v>0</v>
      </c>
      <c r="AI116" s="25"/>
      <c r="AJ116" s="25">
        <v>5.95</v>
      </c>
      <c r="AM116" s="119">
        <f t="shared" si="18"/>
        <v>-6.7997599999998783</v>
      </c>
      <c r="AN116" s="119">
        <f t="shared" si="17"/>
        <v>-6.79976</v>
      </c>
    </row>
    <row r="117" spans="1:40" s="122" customFormat="1" ht="19.899999999999999" customHeight="1" x14ac:dyDescent="0.2">
      <c r="A117" s="15"/>
      <c r="B117" s="127" t="s">
        <v>31</v>
      </c>
      <c r="C117" s="1">
        <v>1310</v>
      </c>
      <c r="D117" s="1">
        <f>C117</f>
        <v>1310</v>
      </c>
      <c r="E117" s="1">
        <v>1310</v>
      </c>
      <c r="F117" s="1">
        <v>1310</v>
      </c>
      <c r="G117" s="40">
        <f t="shared" si="19"/>
        <v>0</v>
      </c>
      <c r="H117" s="40"/>
      <c r="I117" s="40">
        <f>F117-E117</f>
        <v>0</v>
      </c>
      <c r="J117" s="40"/>
      <c r="K117" s="40">
        <f t="shared" si="20"/>
        <v>0</v>
      </c>
      <c r="L117" s="1"/>
      <c r="M117" s="1"/>
      <c r="N117" s="1"/>
      <c r="O117" s="40">
        <f t="shared" si="21"/>
        <v>0</v>
      </c>
      <c r="P117" s="1">
        <v>0</v>
      </c>
      <c r="Q117" s="1">
        <v>0</v>
      </c>
      <c r="R117" s="1">
        <v>0</v>
      </c>
      <c r="S117" s="40">
        <v>0</v>
      </c>
      <c r="T117" s="1"/>
      <c r="U117" s="1"/>
      <c r="V117" s="1"/>
      <c r="W117" s="40">
        <v>0</v>
      </c>
      <c r="X117" s="1"/>
      <c r="Y117" s="1"/>
      <c r="Z117" s="1"/>
      <c r="AA117" s="20">
        <f t="shared" si="23"/>
        <v>0</v>
      </c>
      <c r="AB117" s="1">
        <f t="shared" si="24"/>
        <v>0</v>
      </c>
      <c r="AC117" s="40">
        <f t="shared" si="24"/>
        <v>0</v>
      </c>
      <c r="AD117" s="4">
        <f t="shared" si="24"/>
        <v>0</v>
      </c>
      <c r="AE117" s="40">
        <f t="shared" si="22"/>
        <v>0</v>
      </c>
      <c r="AF117" s="1"/>
      <c r="AG117" s="40"/>
      <c r="AH117" s="4"/>
      <c r="AI117" s="40"/>
      <c r="AJ117" s="40"/>
      <c r="AM117" s="119">
        <f t="shared" si="18"/>
        <v>0</v>
      </c>
      <c r="AN117" s="119">
        <f t="shared" si="17"/>
        <v>0</v>
      </c>
    </row>
    <row r="118" spans="1:40" s="122" customFormat="1" ht="19.899999999999999" customHeight="1" x14ac:dyDescent="0.2">
      <c r="A118" s="15"/>
      <c r="B118" s="127" t="s">
        <v>32</v>
      </c>
      <c r="C118" s="1">
        <v>7001.1570000000002</v>
      </c>
      <c r="D118" s="1"/>
      <c r="E118" s="1">
        <v>0</v>
      </c>
      <c r="F118" s="1">
        <v>0</v>
      </c>
      <c r="G118" s="40">
        <f t="shared" si="19"/>
        <v>0</v>
      </c>
      <c r="H118" s="40"/>
      <c r="I118" s="40">
        <f>F118-E118</f>
        <v>0</v>
      </c>
      <c r="J118" s="40"/>
      <c r="K118" s="40">
        <f t="shared" si="20"/>
        <v>0</v>
      </c>
      <c r="L118" s="1"/>
      <c r="M118" s="1"/>
      <c r="N118" s="1"/>
      <c r="O118" s="40">
        <f t="shared" si="21"/>
        <v>7001.1570000000002</v>
      </c>
      <c r="P118" s="1">
        <v>0</v>
      </c>
      <c r="Q118" s="1">
        <v>7001.1570000000002</v>
      </c>
      <c r="R118" s="1">
        <v>0</v>
      </c>
      <c r="S118" s="40">
        <v>7001.1569999999992</v>
      </c>
      <c r="T118" s="1"/>
      <c r="U118" s="1">
        <v>7001.1569999999992</v>
      </c>
      <c r="V118" s="1"/>
      <c r="W118" s="40">
        <v>7001.1569999999992</v>
      </c>
      <c r="X118" s="1"/>
      <c r="Y118" s="1">
        <v>7001.1569999999992</v>
      </c>
      <c r="Z118" s="1"/>
      <c r="AA118" s="20">
        <f t="shared" si="23"/>
        <v>0</v>
      </c>
      <c r="AB118" s="1">
        <f t="shared" si="24"/>
        <v>0</v>
      </c>
      <c r="AC118" s="40">
        <f t="shared" si="24"/>
        <v>0</v>
      </c>
      <c r="AD118" s="4">
        <f t="shared" si="24"/>
        <v>0</v>
      </c>
      <c r="AE118" s="40">
        <f t="shared" si="22"/>
        <v>0</v>
      </c>
      <c r="AF118" s="1"/>
      <c r="AG118" s="40"/>
      <c r="AH118" s="4"/>
      <c r="AI118" s="40"/>
      <c r="AJ118" s="40"/>
      <c r="AM118" s="119">
        <f t="shared" si="18"/>
        <v>0</v>
      </c>
      <c r="AN118" s="119">
        <f t="shared" si="17"/>
        <v>0</v>
      </c>
    </row>
    <row r="119" spans="1:40" s="122" customFormat="1" ht="19.899999999999999" customHeight="1" x14ac:dyDescent="0.2">
      <c r="A119" s="15"/>
      <c r="B119" s="127" t="s">
        <v>33</v>
      </c>
      <c r="C119" s="1">
        <v>0</v>
      </c>
      <c r="D119" s="1"/>
      <c r="E119" s="1">
        <v>0</v>
      </c>
      <c r="F119" s="1">
        <v>0</v>
      </c>
      <c r="G119" s="40">
        <f t="shared" si="19"/>
        <v>0</v>
      </c>
      <c r="H119" s="40"/>
      <c r="I119" s="40">
        <f>F119-E119</f>
        <v>0</v>
      </c>
      <c r="J119" s="40"/>
      <c r="K119" s="40">
        <f t="shared" si="20"/>
        <v>0</v>
      </c>
      <c r="L119" s="1"/>
      <c r="M119" s="1"/>
      <c r="N119" s="1"/>
      <c r="O119" s="40">
        <f t="shared" si="21"/>
        <v>0</v>
      </c>
      <c r="P119" s="1">
        <v>0</v>
      </c>
      <c r="Q119" s="1">
        <v>0</v>
      </c>
      <c r="R119" s="1">
        <v>0</v>
      </c>
      <c r="S119" s="40">
        <v>0</v>
      </c>
      <c r="T119" s="1"/>
      <c r="U119" s="1"/>
      <c r="V119" s="1"/>
      <c r="W119" s="40">
        <v>0</v>
      </c>
      <c r="X119" s="1"/>
      <c r="Y119" s="1"/>
      <c r="Z119" s="1"/>
      <c r="AA119" s="20">
        <f t="shared" si="23"/>
        <v>0</v>
      </c>
      <c r="AB119" s="1">
        <f t="shared" si="24"/>
        <v>0</v>
      </c>
      <c r="AC119" s="40">
        <f t="shared" si="24"/>
        <v>0</v>
      </c>
      <c r="AD119" s="4">
        <f t="shared" si="24"/>
        <v>0</v>
      </c>
      <c r="AE119" s="40">
        <f t="shared" si="22"/>
        <v>0</v>
      </c>
      <c r="AF119" s="1"/>
      <c r="AG119" s="40"/>
      <c r="AH119" s="4"/>
      <c r="AI119" s="40"/>
      <c r="AJ119" s="40"/>
      <c r="AM119" s="119">
        <f t="shared" si="18"/>
        <v>0</v>
      </c>
      <c r="AN119" s="119">
        <f t="shared" si="17"/>
        <v>0</v>
      </c>
    </row>
    <row r="120" spans="1:40" s="122" customFormat="1" ht="19.899999999999999" customHeight="1" x14ac:dyDescent="0.2">
      <c r="A120" s="15"/>
      <c r="B120" s="127" t="s">
        <v>34</v>
      </c>
      <c r="C120" s="1">
        <v>410.04077999999998</v>
      </c>
      <c r="D120" s="1">
        <v>51.746360000000003</v>
      </c>
      <c r="E120" s="1">
        <v>51.746360000000003</v>
      </c>
      <c r="F120" s="1">
        <v>51.746360000000003</v>
      </c>
      <c r="G120" s="40">
        <f t="shared" si="19"/>
        <v>0</v>
      </c>
      <c r="H120" s="40"/>
      <c r="I120" s="40">
        <f>F120-E120</f>
        <v>0</v>
      </c>
      <c r="J120" s="40"/>
      <c r="K120" s="40">
        <f t="shared" si="20"/>
        <v>0</v>
      </c>
      <c r="L120" s="1"/>
      <c r="M120" s="1"/>
      <c r="N120" s="1"/>
      <c r="O120" s="40">
        <f t="shared" si="21"/>
        <v>998.84299999999871</v>
      </c>
      <c r="P120" s="1">
        <v>0</v>
      </c>
      <c r="Q120" s="1">
        <v>998.84299999999871</v>
      </c>
      <c r="R120" s="1">
        <v>0</v>
      </c>
      <c r="S120" s="40">
        <f>T120+U120+V120</f>
        <v>300.51376000000073</v>
      </c>
      <c r="T120" s="1">
        <f>T116-SUM(T117:T119)</f>
        <v>0</v>
      </c>
      <c r="U120" s="1">
        <f>U116-SUM(U117:U119)</f>
        <v>300.51376000000073</v>
      </c>
      <c r="V120" s="1">
        <f>V116-SUM(V117:V119)</f>
        <v>0</v>
      </c>
      <c r="W120" s="40">
        <f>X120+Y120+Z120</f>
        <v>293.71400000000085</v>
      </c>
      <c r="X120" s="1">
        <f>X116-SUM(X117:X119)</f>
        <v>0</v>
      </c>
      <c r="Y120" s="1">
        <f>Y116-SUM(Y117:Y119)</f>
        <v>293.71400000000085</v>
      </c>
      <c r="Z120" s="1">
        <f>Z116-SUM(Z117:Z119)</f>
        <v>0</v>
      </c>
      <c r="AA120" s="20">
        <f t="shared" si="23"/>
        <v>0</v>
      </c>
      <c r="AB120" s="1">
        <f t="shared" si="24"/>
        <v>0</v>
      </c>
      <c r="AC120" s="40">
        <f t="shared" si="24"/>
        <v>0</v>
      </c>
      <c r="AD120" s="4">
        <f t="shared" si="24"/>
        <v>0</v>
      </c>
      <c r="AE120" s="40">
        <f t="shared" si="22"/>
        <v>6.79976</v>
      </c>
      <c r="AF120" s="1"/>
      <c r="AG120" s="40">
        <v>6.79976</v>
      </c>
      <c r="AH120" s="4"/>
      <c r="AI120" s="40"/>
      <c r="AJ120" s="40"/>
      <c r="AM120" s="119">
        <f t="shared" si="18"/>
        <v>-6.7997599999998783</v>
      </c>
      <c r="AN120" s="119">
        <f t="shared" si="17"/>
        <v>-6.79976</v>
      </c>
    </row>
    <row r="121" spans="1:40" s="122" customFormat="1" ht="81" x14ac:dyDescent="0.2">
      <c r="A121" s="15">
        <v>22</v>
      </c>
      <c r="B121" s="126" t="s">
        <v>55</v>
      </c>
      <c r="C121" s="24">
        <v>6190.0823900000005</v>
      </c>
      <c r="D121" s="24">
        <f>SUM(D122:D125)</f>
        <v>831.60082999999997</v>
      </c>
      <c r="E121" s="24">
        <v>831.60082999999997</v>
      </c>
      <c r="F121" s="24">
        <v>831.60082999999997</v>
      </c>
      <c r="G121" s="25">
        <f>H121+I121+J121</f>
        <v>0</v>
      </c>
      <c r="H121" s="25"/>
      <c r="I121" s="25"/>
      <c r="J121" s="25"/>
      <c r="K121" s="25">
        <f>L121+M121+N121</f>
        <v>0</v>
      </c>
      <c r="L121" s="25"/>
      <c r="M121" s="25"/>
      <c r="N121" s="25"/>
      <c r="O121" s="25">
        <f>P121+Q121+R121</f>
        <v>5950</v>
      </c>
      <c r="P121" s="26">
        <v>0</v>
      </c>
      <c r="Q121" s="26">
        <v>5950</v>
      </c>
      <c r="R121" s="26">
        <v>0</v>
      </c>
      <c r="S121" s="40">
        <f>T121+U121+V121</f>
        <v>5302.8888900000002</v>
      </c>
      <c r="T121" s="1">
        <v>0</v>
      </c>
      <c r="U121" s="1">
        <v>5302.8888900000002</v>
      </c>
      <c r="V121" s="1">
        <v>0</v>
      </c>
      <c r="W121" s="25">
        <f>X121+Y121+Z121</f>
        <v>5302.8888900000002</v>
      </c>
      <c r="X121" s="26">
        <v>0</v>
      </c>
      <c r="Y121" s="26">
        <v>5302.8888900000002</v>
      </c>
      <c r="Z121" s="26">
        <v>0</v>
      </c>
      <c r="AA121" s="20">
        <f>AB121+AC121+AD121</f>
        <v>0</v>
      </c>
      <c r="AB121" s="1">
        <f t="shared" si="24"/>
        <v>0</v>
      </c>
      <c r="AC121" s="40">
        <f t="shared" si="24"/>
        <v>0</v>
      </c>
      <c r="AD121" s="4">
        <f t="shared" si="24"/>
        <v>0</v>
      </c>
      <c r="AE121" s="25">
        <f>AF121+AG121+AH121</f>
        <v>0</v>
      </c>
      <c r="AF121" s="26"/>
      <c r="AG121" s="25"/>
      <c r="AH121" s="38"/>
      <c r="AI121" s="25">
        <v>3.28</v>
      </c>
      <c r="AJ121" s="25">
        <v>3.29</v>
      </c>
      <c r="AM121" s="119">
        <f t="shared" si="18"/>
        <v>0</v>
      </c>
      <c r="AN121" s="119">
        <f t="shared" si="17"/>
        <v>0</v>
      </c>
    </row>
    <row r="122" spans="1:40" s="122" customFormat="1" ht="19.899999999999999" customHeight="1" x14ac:dyDescent="0.2">
      <c r="A122" s="15"/>
      <c r="B122" s="127" t="s">
        <v>31</v>
      </c>
      <c r="C122" s="1">
        <v>800</v>
      </c>
      <c r="D122" s="1">
        <f>C122</f>
        <v>800</v>
      </c>
      <c r="E122" s="1">
        <v>800</v>
      </c>
      <c r="F122" s="1">
        <v>800</v>
      </c>
      <c r="G122" s="40">
        <f>H122+I122+J122</f>
        <v>0</v>
      </c>
      <c r="H122" s="40"/>
      <c r="I122" s="40">
        <f>F122-E122</f>
        <v>0</v>
      </c>
      <c r="J122" s="40"/>
      <c r="K122" s="40">
        <f>L122+M122+N122</f>
        <v>0</v>
      </c>
      <c r="L122" s="1"/>
      <c r="M122" s="1"/>
      <c r="N122" s="1"/>
      <c r="O122" s="40">
        <f>P122+Q122+R122</f>
        <v>0</v>
      </c>
      <c r="P122" s="1">
        <v>0</v>
      </c>
      <c r="Q122" s="1">
        <v>0</v>
      </c>
      <c r="R122" s="1">
        <v>0</v>
      </c>
      <c r="S122" s="40">
        <v>0</v>
      </c>
      <c r="T122" s="1"/>
      <c r="U122" s="1"/>
      <c r="V122" s="1"/>
      <c r="W122" s="40">
        <v>0</v>
      </c>
      <c r="X122" s="1"/>
      <c r="Y122" s="1"/>
      <c r="Z122" s="1"/>
      <c r="AA122" s="20">
        <f>AB122+AC122+AD122</f>
        <v>0</v>
      </c>
      <c r="AB122" s="1">
        <f t="shared" si="24"/>
        <v>0</v>
      </c>
      <c r="AC122" s="40">
        <f t="shared" si="24"/>
        <v>0</v>
      </c>
      <c r="AD122" s="4">
        <f t="shared" si="24"/>
        <v>0</v>
      </c>
      <c r="AE122" s="40">
        <f>AF122+AG122+AH122</f>
        <v>0</v>
      </c>
      <c r="AF122" s="1"/>
      <c r="AG122" s="40"/>
      <c r="AH122" s="4"/>
      <c r="AI122" s="40"/>
      <c r="AJ122" s="40"/>
      <c r="AM122" s="119">
        <f t="shared" si="18"/>
        <v>0</v>
      </c>
      <c r="AN122" s="119">
        <f t="shared" si="17"/>
        <v>0</v>
      </c>
    </row>
    <row r="123" spans="1:40" s="122" customFormat="1" ht="19.899999999999999" customHeight="1" x14ac:dyDescent="0.2">
      <c r="A123" s="15"/>
      <c r="B123" s="127" t="s">
        <v>32</v>
      </c>
      <c r="C123" s="1">
        <v>5089.2860000000001</v>
      </c>
      <c r="D123" s="1"/>
      <c r="E123" s="1">
        <v>0</v>
      </c>
      <c r="F123" s="1">
        <v>0</v>
      </c>
      <c r="G123" s="40">
        <f>H123+I123+J123</f>
        <v>0</v>
      </c>
      <c r="H123" s="40"/>
      <c r="I123" s="40">
        <f>F123-E123</f>
        <v>0</v>
      </c>
      <c r="J123" s="40"/>
      <c r="K123" s="40">
        <f>L123+M123+N123</f>
        <v>0</v>
      </c>
      <c r="L123" s="1"/>
      <c r="M123" s="1"/>
      <c r="N123" s="1"/>
      <c r="O123" s="40">
        <f>P123+Q123+R123</f>
        <v>5089.2860000000001</v>
      </c>
      <c r="P123" s="1">
        <v>0</v>
      </c>
      <c r="Q123" s="1">
        <v>5089.2860000000001</v>
      </c>
      <c r="R123" s="1">
        <v>0</v>
      </c>
      <c r="S123" s="40">
        <v>5089.2860000000001</v>
      </c>
      <c r="T123" s="1"/>
      <c r="U123" s="1">
        <v>5089.2860000000001</v>
      </c>
      <c r="V123" s="1"/>
      <c r="W123" s="40">
        <v>5089.2860000000001</v>
      </c>
      <c r="X123" s="1"/>
      <c r="Y123" s="1">
        <v>5089.2860000000001</v>
      </c>
      <c r="Z123" s="1"/>
      <c r="AA123" s="20">
        <f>AB123+AC123+AD123</f>
        <v>0</v>
      </c>
      <c r="AB123" s="1">
        <f t="shared" si="24"/>
        <v>0</v>
      </c>
      <c r="AC123" s="40">
        <f t="shared" si="24"/>
        <v>0</v>
      </c>
      <c r="AD123" s="4">
        <f t="shared" si="24"/>
        <v>0</v>
      </c>
      <c r="AE123" s="40">
        <f>AF123+AG123+AH123</f>
        <v>0</v>
      </c>
      <c r="AF123" s="1"/>
      <c r="AG123" s="40"/>
      <c r="AH123" s="4"/>
      <c r="AI123" s="40"/>
      <c r="AJ123" s="40"/>
      <c r="AM123" s="119">
        <f t="shared" si="18"/>
        <v>0</v>
      </c>
      <c r="AN123" s="119">
        <f t="shared" si="17"/>
        <v>0</v>
      </c>
    </row>
    <row r="124" spans="1:40" s="122" customFormat="1" ht="19.899999999999999" customHeight="1" x14ac:dyDescent="0.2">
      <c r="A124" s="15"/>
      <c r="B124" s="127" t="s">
        <v>33</v>
      </c>
      <c r="C124" s="1">
        <v>0</v>
      </c>
      <c r="D124" s="1"/>
      <c r="E124" s="1">
        <v>0</v>
      </c>
      <c r="F124" s="1">
        <v>0</v>
      </c>
      <c r="G124" s="40">
        <f>H124+I124+J124</f>
        <v>0</v>
      </c>
      <c r="H124" s="40"/>
      <c r="I124" s="40">
        <f>F124-E124</f>
        <v>0</v>
      </c>
      <c r="J124" s="40"/>
      <c r="K124" s="40">
        <f>L124+M124+N124</f>
        <v>0</v>
      </c>
      <c r="L124" s="1"/>
      <c r="M124" s="1"/>
      <c r="N124" s="1"/>
      <c r="O124" s="40">
        <f>P124+Q124+R124</f>
        <v>0</v>
      </c>
      <c r="P124" s="1">
        <v>0</v>
      </c>
      <c r="Q124" s="1">
        <v>0</v>
      </c>
      <c r="R124" s="1">
        <v>0</v>
      </c>
      <c r="S124" s="40">
        <v>0</v>
      </c>
      <c r="T124" s="1"/>
      <c r="U124" s="1"/>
      <c r="V124" s="1"/>
      <c r="W124" s="40">
        <v>0</v>
      </c>
      <c r="X124" s="1"/>
      <c r="Y124" s="1"/>
      <c r="Z124" s="1"/>
      <c r="AA124" s="20">
        <f>AB124+AC124+AD124</f>
        <v>0</v>
      </c>
      <c r="AB124" s="1">
        <f t="shared" si="24"/>
        <v>0</v>
      </c>
      <c r="AC124" s="40">
        <f t="shared" si="24"/>
        <v>0</v>
      </c>
      <c r="AD124" s="4">
        <f t="shared" si="24"/>
        <v>0</v>
      </c>
      <c r="AE124" s="40">
        <f>AF124+AG124+AH124</f>
        <v>0</v>
      </c>
      <c r="AF124" s="1"/>
      <c r="AG124" s="40"/>
      <c r="AH124" s="4"/>
      <c r="AI124" s="40"/>
      <c r="AJ124" s="40"/>
      <c r="AM124" s="119">
        <f t="shared" si="18"/>
        <v>0</v>
      </c>
      <c r="AN124" s="119">
        <f t="shared" si="17"/>
        <v>0</v>
      </c>
    </row>
    <row r="125" spans="1:40" s="122" customFormat="1" ht="19.899999999999999" customHeight="1" x14ac:dyDescent="0.2">
      <c r="A125" s="15"/>
      <c r="B125" s="127" t="s">
        <v>34</v>
      </c>
      <c r="C125" s="1">
        <v>300.79638999999997</v>
      </c>
      <c r="D125" s="1">
        <v>31.600829999999998</v>
      </c>
      <c r="E125" s="1">
        <v>31.600829999999998</v>
      </c>
      <c r="F125" s="1">
        <v>31.600829999999998</v>
      </c>
      <c r="G125" s="40">
        <f>H125+I125+J125</f>
        <v>0</v>
      </c>
      <c r="H125" s="40"/>
      <c r="I125" s="40">
        <f>F125-E125</f>
        <v>0</v>
      </c>
      <c r="J125" s="40"/>
      <c r="K125" s="40">
        <f>L125+M125+N125</f>
        <v>0</v>
      </c>
      <c r="L125" s="1"/>
      <c r="M125" s="1"/>
      <c r="N125" s="1"/>
      <c r="O125" s="40">
        <f>P125+Q125+R125</f>
        <v>860.71399999999983</v>
      </c>
      <c r="P125" s="1">
        <v>0</v>
      </c>
      <c r="Q125" s="1">
        <v>860.71399999999983</v>
      </c>
      <c r="R125" s="1">
        <v>0</v>
      </c>
      <c r="S125" s="40">
        <f>T125+U125+V125</f>
        <v>213.60289000000012</v>
      </c>
      <c r="T125" s="1">
        <f>T121-SUM(T122:T124)</f>
        <v>0</v>
      </c>
      <c r="U125" s="1">
        <f>U121-SUM(U122:U124)</f>
        <v>213.60289000000012</v>
      </c>
      <c r="V125" s="1">
        <f>V121-SUM(V122:V124)</f>
        <v>0</v>
      </c>
      <c r="W125" s="40">
        <f>X125+Y125+Z125</f>
        <v>213.60289000000012</v>
      </c>
      <c r="X125" s="1">
        <f>X121-SUM(X122:X124)</f>
        <v>0</v>
      </c>
      <c r="Y125" s="1">
        <f>Y121-SUM(Y122:Y124)</f>
        <v>213.60289000000012</v>
      </c>
      <c r="Z125" s="1">
        <f>Z121-SUM(Z122:Z124)</f>
        <v>0</v>
      </c>
      <c r="AA125" s="20">
        <f>AB125+AC125+AD125</f>
        <v>0</v>
      </c>
      <c r="AB125" s="1">
        <f t="shared" si="24"/>
        <v>0</v>
      </c>
      <c r="AC125" s="40">
        <f t="shared" si="24"/>
        <v>0</v>
      </c>
      <c r="AD125" s="4">
        <f t="shared" si="24"/>
        <v>0</v>
      </c>
      <c r="AE125" s="40">
        <f>AF125+AG125+AH125</f>
        <v>0</v>
      </c>
      <c r="AF125" s="1"/>
      <c r="AG125" s="40"/>
      <c r="AH125" s="4"/>
      <c r="AI125" s="40"/>
      <c r="AJ125" s="40"/>
      <c r="AM125" s="119">
        <f t="shared" si="18"/>
        <v>0</v>
      </c>
      <c r="AN125" s="119">
        <f t="shared" si="17"/>
        <v>0</v>
      </c>
    </row>
    <row r="126" spans="1:40" s="122" customFormat="1" ht="67.5" x14ac:dyDescent="0.2">
      <c r="A126" s="15">
        <v>23</v>
      </c>
      <c r="B126" s="126" t="s">
        <v>56</v>
      </c>
      <c r="C126" s="24">
        <v>2039.85052</v>
      </c>
      <c r="D126" s="24">
        <f>SUM(D127:D130)</f>
        <v>2039.85052</v>
      </c>
      <c r="E126" s="24">
        <v>0</v>
      </c>
      <c r="F126" s="24">
        <v>0</v>
      </c>
      <c r="G126" s="25">
        <f t="shared" si="19"/>
        <v>0</v>
      </c>
      <c r="H126" s="25"/>
      <c r="I126" s="25"/>
      <c r="J126" s="25"/>
      <c r="K126" s="25">
        <f t="shared" si="20"/>
        <v>0</v>
      </c>
      <c r="L126" s="25"/>
      <c r="M126" s="25"/>
      <c r="N126" s="25"/>
      <c r="O126" s="25">
        <f t="shared" si="21"/>
        <v>2300</v>
      </c>
      <c r="P126" s="26">
        <v>0</v>
      </c>
      <c r="Q126" s="26">
        <v>2300</v>
      </c>
      <c r="R126" s="26">
        <v>0</v>
      </c>
      <c r="S126" s="40">
        <f>T126+U126+V126</f>
        <v>1998.5507</v>
      </c>
      <c r="T126" s="1">
        <v>0</v>
      </c>
      <c r="U126" s="1">
        <v>1998.5507</v>
      </c>
      <c r="V126" s="1">
        <v>0</v>
      </c>
      <c r="W126" s="25">
        <f>X126+Y126+Z126</f>
        <v>1998.5507</v>
      </c>
      <c r="X126" s="26">
        <v>0</v>
      </c>
      <c r="Y126" s="26">
        <f>Y127+Y130</f>
        <v>1998.5507</v>
      </c>
      <c r="Z126" s="26">
        <v>0</v>
      </c>
      <c r="AA126" s="20">
        <f t="shared" si="23"/>
        <v>0</v>
      </c>
      <c r="AB126" s="1">
        <f t="shared" si="24"/>
        <v>0</v>
      </c>
      <c r="AC126" s="40">
        <f t="shared" si="24"/>
        <v>0</v>
      </c>
      <c r="AD126" s="4">
        <f t="shared" si="24"/>
        <v>0</v>
      </c>
      <c r="AE126" s="25">
        <f t="shared" si="22"/>
        <v>0</v>
      </c>
      <c r="AF126" s="26"/>
      <c r="AG126" s="25"/>
      <c r="AH126" s="38"/>
      <c r="AI126" s="25"/>
      <c r="AJ126" s="25"/>
      <c r="AM126" s="119">
        <f t="shared" si="18"/>
        <v>0</v>
      </c>
      <c r="AN126" s="119">
        <f t="shared" si="17"/>
        <v>0</v>
      </c>
    </row>
    <row r="127" spans="1:40" s="122" customFormat="1" ht="19.899999999999999" customHeight="1" x14ac:dyDescent="0.2">
      <c r="A127" s="15"/>
      <c r="B127" s="127" t="s">
        <v>31</v>
      </c>
      <c r="C127" s="1">
        <v>1950</v>
      </c>
      <c r="D127" s="1">
        <f>C127</f>
        <v>1950</v>
      </c>
      <c r="E127" s="1">
        <v>0</v>
      </c>
      <c r="F127" s="1">
        <v>0</v>
      </c>
      <c r="G127" s="40">
        <f t="shared" si="19"/>
        <v>0</v>
      </c>
      <c r="H127" s="40"/>
      <c r="I127" s="40">
        <f>F127-E127</f>
        <v>0</v>
      </c>
      <c r="J127" s="40"/>
      <c r="K127" s="40">
        <f t="shared" si="20"/>
        <v>0</v>
      </c>
      <c r="L127" s="1"/>
      <c r="M127" s="1"/>
      <c r="N127" s="1"/>
      <c r="O127" s="40">
        <f t="shared" si="21"/>
        <v>1950</v>
      </c>
      <c r="P127" s="1">
        <v>0</v>
      </c>
      <c r="Q127" s="1">
        <v>1950</v>
      </c>
      <c r="R127" s="1">
        <v>0</v>
      </c>
      <c r="S127" s="40">
        <v>1950</v>
      </c>
      <c r="T127" s="1"/>
      <c r="U127" s="1">
        <v>1950</v>
      </c>
      <c r="V127" s="1"/>
      <c r="W127" s="40">
        <v>1950</v>
      </c>
      <c r="X127" s="1"/>
      <c r="Y127" s="1">
        <v>1950</v>
      </c>
      <c r="Z127" s="1"/>
      <c r="AA127" s="20">
        <f t="shared" si="23"/>
        <v>0</v>
      </c>
      <c r="AB127" s="1">
        <f t="shared" si="24"/>
        <v>0</v>
      </c>
      <c r="AC127" s="40">
        <f t="shared" si="24"/>
        <v>0</v>
      </c>
      <c r="AD127" s="4">
        <f t="shared" si="24"/>
        <v>0</v>
      </c>
      <c r="AE127" s="40">
        <f t="shared" si="22"/>
        <v>0</v>
      </c>
      <c r="AF127" s="1"/>
      <c r="AG127" s="40"/>
      <c r="AH127" s="4"/>
      <c r="AI127" s="40"/>
      <c r="AJ127" s="40"/>
      <c r="AM127" s="119">
        <f t="shared" si="18"/>
        <v>0</v>
      </c>
      <c r="AN127" s="119">
        <f t="shared" si="17"/>
        <v>0</v>
      </c>
    </row>
    <row r="128" spans="1:40" s="122" customFormat="1" ht="19.899999999999999" customHeight="1" x14ac:dyDescent="0.2">
      <c r="A128" s="15"/>
      <c r="B128" s="127" t="s">
        <v>32</v>
      </c>
      <c r="C128" s="1">
        <v>0</v>
      </c>
      <c r="D128" s="1"/>
      <c r="E128" s="1">
        <v>0</v>
      </c>
      <c r="F128" s="1">
        <v>0</v>
      </c>
      <c r="G128" s="40">
        <f t="shared" si="19"/>
        <v>0</v>
      </c>
      <c r="H128" s="40"/>
      <c r="I128" s="40">
        <f>F128-E128</f>
        <v>0</v>
      </c>
      <c r="J128" s="40"/>
      <c r="K128" s="40">
        <f t="shared" si="20"/>
        <v>0</v>
      </c>
      <c r="L128" s="1"/>
      <c r="M128" s="1"/>
      <c r="N128" s="1"/>
      <c r="O128" s="40">
        <f t="shared" si="21"/>
        <v>0</v>
      </c>
      <c r="P128" s="1">
        <v>0</v>
      </c>
      <c r="Q128" s="1">
        <v>0</v>
      </c>
      <c r="R128" s="1">
        <v>0</v>
      </c>
      <c r="S128" s="40">
        <v>0</v>
      </c>
      <c r="T128" s="1"/>
      <c r="U128" s="1"/>
      <c r="V128" s="1"/>
      <c r="W128" s="40">
        <v>0</v>
      </c>
      <c r="X128" s="1"/>
      <c r="Y128" s="1"/>
      <c r="Z128" s="1"/>
      <c r="AA128" s="20">
        <f t="shared" si="23"/>
        <v>0</v>
      </c>
      <c r="AB128" s="1">
        <f t="shared" si="24"/>
        <v>0</v>
      </c>
      <c r="AC128" s="40">
        <f t="shared" si="24"/>
        <v>0</v>
      </c>
      <c r="AD128" s="4">
        <f t="shared" si="24"/>
        <v>0</v>
      </c>
      <c r="AE128" s="40">
        <f t="shared" si="22"/>
        <v>0</v>
      </c>
      <c r="AF128" s="1"/>
      <c r="AG128" s="40"/>
      <c r="AH128" s="4"/>
      <c r="AI128" s="40"/>
      <c r="AJ128" s="40"/>
      <c r="AM128" s="119">
        <f t="shared" si="18"/>
        <v>0</v>
      </c>
      <c r="AN128" s="119">
        <f t="shared" si="17"/>
        <v>0</v>
      </c>
    </row>
    <row r="129" spans="1:40" s="122" customFormat="1" ht="19.899999999999999" customHeight="1" x14ac:dyDescent="0.2">
      <c r="A129" s="15"/>
      <c r="B129" s="127" t="s">
        <v>33</v>
      </c>
      <c r="C129" s="1">
        <v>0</v>
      </c>
      <c r="D129" s="1"/>
      <c r="E129" s="1">
        <v>0</v>
      </c>
      <c r="F129" s="1">
        <v>0</v>
      </c>
      <c r="G129" s="40">
        <f t="shared" si="19"/>
        <v>0</v>
      </c>
      <c r="H129" s="40"/>
      <c r="I129" s="40">
        <f>F129-E129</f>
        <v>0</v>
      </c>
      <c r="J129" s="40"/>
      <c r="K129" s="40">
        <f t="shared" si="20"/>
        <v>0</v>
      </c>
      <c r="L129" s="1"/>
      <c r="M129" s="1"/>
      <c r="N129" s="1"/>
      <c r="O129" s="40">
        <f t="shared" si="21"/>
        <v>0</v>
      </c>
      <c r="P129" s="1">
        <v>0</v>
      </c>
      <c r="Q129" s="1">
        <v>0</v>
      </c>
      <c r="R129" s="1">
        <v>0</v>
      </c>
      <c r="S129" s="40">
        <v>0</v>
      </c>
      <c r="T129" s="1"/>
      <c r="U129" s="1"/>
      <c r="V129" s="1"/>
      <c r="W129" s="40">
        <v>0</v>
      </c>
      <c r="X129" s="1"/>
      <c r="Y129" s="1"/>
      <c r="Z129" s="1"/>
      <c r="AA129" s="20">
        <f t="shared" si="23"/>
        <v>0</v>
      </c>
      <c r="AB129" s="1">
        <f t="shared" si="24"/>
        <v>0</v>
      </c>
      <c r="AC129" s="40">
        <f t="shared" si="24"/>
        <v>0</v>
      </c>
      <c r="AD129" s="4">
        <f t="shared" si="24"/>
        <v>0</v>
      </c>
      <c r="AE129" s="40">
        <f t="shared" si="22"/>
        <v>0</v>
      </c>
      <c r="AF129" s="1"/>
      <c r="AG129" s="40"/>
      <c r="AH129" s="4"/>
      <c r="AI129" s="40"/>
      <c r="AJ129" s="40"/>
      <c r="AM129" s="119">
        <f t="shared" si="18"/>
        <v>0</v>
      </c>
      <c r="AN129" s="119">
        <f t="shared" si="17"/>
        <v>0</v>
      </c>
    </row>
    <row r="130" spans="1:40" s="122" customFormat="1" ht="19.899999999999999" customHeight="1" x14ac:dyDescent="0.2">
      <c r="A130" s="15"/>
      <c r="B130" s="127" t="s">
        <v>34</v>
      </c>
      <c r="C130" s="1">
        <v>89.850519999999989</v>
      </c>
      <c r="D130" s="1">
        <f>C130</f>
        <v>89.850519999999989</v>
      </c>
      <c r="E130" s="1">
        <v>0</v>
      </c>
      <c r="F130" s="1">
        <v>0</v>
      </c>
      <c r="G130" s="40">
        <f t="shared" si="19"/>
        <v>0</v>
      </c>
      <c r="H130" s="40"/>
      <c r="I130" s="40">
        <f>F130-E130</f>
        <v>0</v>
      </c>
      <c r="J130" s="40"/>
      <c r="K130" s="40">
        <f t="shared" si="20"/>
        <v>0</v>
      </c>
      <c r="L130" s="1"/>
      <c r="M130" s="1"/>
      <c r="N130" s="1"/>
      <c r="O130" s="40">
        <f t="shared" si="21"/>
        <v>350</v>
      </c>
      <c r="P130" s="1">
        <v>0</v>
      </c>
      <c r="Q130" s="1">
        <v>350</v>
      </c>
      <c r="R130" s="1">
        <v>0</v>
      </c>
      <c r="S130" s="40">
        <f>T130+U130+V130</f>
        <v>48.550700000000006</v>
      </c>
      <c r="T130" s="1">
        <f>T126-SUM(T127:T129)</f>
        <v>0</v>
      </c>
      <c r="U130" s="1">
        <f>U126-SUM(U127:U129)</f>
        <v>48.550700000000006</v>
      </c>
      <c r="V130" s="1">
        <f>V126-SUM(V127:V129)</f>
        <v>0</v>
      </c>
      <c r="W130" s="40">
        <f>X130+Y130+Z130</f>
        <v>48.550700000000006</v>
      </c>
      <c r="X130" s="1">
        <f>X126-SUM(X127:X129)</f>
        <v>0</v>
      </c>
      <c r="Y130" s="1">
        <f>U130</f>
        <v>48.550700000000006</v>
      </c>
      <c r="Z130" s="1">
        <f>Z126-SUM(Z127:Z129)</f>
        <v>0</v>
      </c>
      <c r="AA130" s="20">
        <f t="shared" si="23"/>
        <v>0</v>
      </c>
      <c r="AB130" s="1">
        <f t="shared" si="24"/>
        <v>0</v>
      </c>
      <c r="AC130" s="40">
        <f t="shared" si="24"/>
        <v>0</v>
      </c>
      <c r="AD130" s="4">
        <f t="shared" si="24"/>
        <v>0</v>
      </c>
      <c r="AE130" s="40">
        <f t="shared" si="22"/>
        <v>0</v>
      </c>
      <c r="AF130" s="1"/>
      <c r="AG130" s="40"/>
      <c r="AH130" s="4"/>
      <c r="AI130" s="40"/>
      <c r="AJ130" s="40"/>
      <c r="AM130" s="119">
        <f t="shared" si="18"/>
        <v>0</v>
      </c>
      <c r="AN130" s="119">
        <f t="shared" si="17"/>
        <v>0</v>
      </c>
    </row>
    <row r="131" spans="1:40" s="122" customFormat="1" ht="71.45" customHeight="1" x14ac:dyDescent="0.2">
      <c r="A131" s="15">
        <v>24</v>
      </c>
      <c r="B131" s="126" t="s">
        <v>57</v>
      </c>
      <c r="C131" s="24">
        <v>1362.13392</v>
      </c>
      <c r="D131" s="24">
        <f>SUM(D132:D135)</f>
        <v>1362.13392</v>
      </c>
      <c r="E131" s="24">
        <v>0</v>
      </c>
      <c r="F131" s="24">
        <v>0</v>
      </c>
      <c r="G131" s="25">
        <f t="shared" si="19"/>
        <v>0</v>
      </c>
      <c r="H131" s="25"/>
      <c r="I131" s="25"/>
      <c r="J131" s="25"/>
      <c r="K131" s="25">
        <f t="shared" si="20"/>
        <v>0</v>
      </c>
      <c r="L131" s="25"/>
      <c r="M131" s="25"/>
      <c r="N131" s="25"/>
      <c r="O131" s="25">
        <f t="shared" si="21"/>
        <v>1500</v>
      </c>
      <c r="P131" s="26">
        <v>0</v>
      </c>
      <c r="Q131" s="26">
        <v>1500</v>
      </c>
      <c r="R131" s="26">
        <v>0</v>
      </c>
      <c r="S131" s="40">
        <f>T131+U131+V131</f>
        <v>1313.5507</v>
      </c>
      <c r="T131" s="1">
        <v>0</v>
      </c>
      <c r="U131" s="1">
        <v>1313.5507</v>
      </c>
      <c r="V131" s="1">
        <v>0</v>
      </c>
      <c r="W131" s="25">
        <f>X131+Y131+Z131</f>
        <v>1313.5507</v>
      </c>
      <c r="X131" s="26">
        <v>0</v>
      </c>
      <c r="Y131" s="26">
        <v>1313.5507</v>
      </c>
      <c r="Z131" s="26">
        <v>0</v>
      </c>
      <c r="AA131" s="20">
        <f t="shared" si="23"/>
        <v>0</v>
      </c>
      <c r="AB131" s="1">
        <f t="shared" si="24"/>
        <v>0</v>
      </c>
      <c r="AC131" s="40">
        <f t="shared" si="24"/>
        <v>0</v>
      </c>
      <c r="AD131" s="4">
        <f t="shared" si="24"/>
        <v>0</v>
      </c>
      <c r="AE131" s="25">
        <f t="shared" si="22"/>
        <v>0</v>
      </c>
      <c r="AF131" s="26"/>
      <c r="AG131" s="25"/>
      <c r="AH131" s="38"/>
      <c r="AI131" s="25"/>
      <c r="AJ131" s="25"/>
      <c r="AM131" s="119">
        <f t="shared" si="18"/>
        <v>0</v>
      </c>
      <c r="AN131" s="119">
        <f t="shared" si="17"/>
        <v>0</v>
      </c>
    </row>
    <row r="132" spans="1:40" s="122" customFormat="1" ht="19.899999999999999" customHeight="1" x14ac:dyDescent="0.2">
      <c r="A132" s="15"/>
      <c r="B132" s="127" t="s">
        <v>31</v>
      </c>
      <c r="C132" s="1">
        <v>1265</v>
      </c>
      <c r="D132" s="1">
        <f>C132</f>
        <v>1265</v>
      </c>
      <c r="E132" s="1">
        <v>0</v>
      </c>
      <c r="F132" s="1">
        <v>0</v>
      </c>
      <c r="G132" s="40">
        <f t="shared" si="19"/>
        <v>0</v>
      </c>
      <c r="H132" s="40"/>
      <c r="I132" s="40">
        <f>F132-E132</f>
        <v>0</v>
      </c>
      <c r="J132" s="40"/>
      <c r="K132" s="40">
        <f t="shared" si="20"/>
        <v>0</v>
      </c>
      <c r="L132" s="1"/>
      <c r="M132" s="1"/>
      <c r="N132" s="1"/>
      <c r="O132" s="40">
        <f t="shared" si="21"/>
        <v>1265</v>
      </c>
      <c r="P132" s="1">
        <v>0</v>
      </c>
      <c r="Q132" s="1">
        <v>1265</v>
      </c>
      <c r="R132" s="1">
        <v>0</v>
      </c>
      <c r="S132" s="40">
        <v>1265.0000000000002</v>
      </c>
      <c r="T132" s="1"/>
      <c r="U132" s="1">
        <v>1265</v>
      </c>
      <c r="V132" s="1"/>
      <c r="W132" s="40">
        <v>1265</v>
      </c>
      <c r="X132" s="1"/>
      <c r="Y132" s="1">
        <v>1265</v>
      </c>
      <c r="Z132" s="1"/>
      <c r="AA132" s="20">
        <f t="shared" si="23"/>
        <v>0</v>
      </c>
      <c r="AB132" s="1">
        <f t="shared" si="24"/>
        <v>0</v>
      </c>
      <c r="AC132" s="40">
        <f t="shared" si="24"/>
        <v>0</v>
      </c>
      <c r="AD132" s="4">
        <f t="shared" si="24"/>
        <v>0</v>
      </c>
      <c r="AE132" s="40">
        <f t="shared" si="22"/>
        <v>0</v>
      </c>
      <c r="AF132" s="1"/>
      <c r="AG132" s="40"/>
      <c r="AH132" s="4"/>
      <c r="AI132" s="40"/>
      <c r="AJ132" s="40"/>
      <c r="AM132" s="119">
        <f t="shared" si="18"/>
        <v>0</v>
      </c>
      <c r="AN132" s="119">
        <f t="shared" si="17"/>
        <v>0</v>
      </c>
    </row>
    <row r="133" spans="1:40" s="122" customFormat="1" ht="19.899999999999999" customHeight="1" x14ac:dyDescent="0.2">
      <c r="A133" s="15"/>
      <c r="B133" s="127" t="s">
        <v>32</v>
      </c>
      <c r="C133" s="1">
        <v>0</v>
      </c>
      <c r="D133" s="1"/>
      <c r="E133" s="1">
        <v>0</v>
      </c>
      <c r="F133" s="1">
        <v>0</v>
      </c>
      <c r="G133" s="40">
        <f t="shared" si="19"/>
        <v>0</v>
      </c>
      <c r="H133" s="40"/>
      <c r="I133" s="40">
        <f>F133-E133</f>
        <v>0</v>
      </c>
      <c r="J133" s="40"/>
      <c r="K133" s="40">
        <f t="shared" si="20"/>
        <v>0</v>
      </c>
      <c r="L133" s="1"/>
      <c r="M133" s="1"/>
      <c r="N133" s="1"/>
      <c r="O133" s="40">
        <f t="shared" si="21"/>
        <v>0</v>
      </c>
      <c r="P133" s="1">
        <v>0</v>
      </c>
      <c r="Q133" s="1">
        <v>0</v>
      </c>
      <c r="R133" s="1">
        <v>0</v>
      </c>
      <c r="S133" s="40">
        <v>0</v>
      </c>
      <c r="T133" s="1"/>
      <c r="U133" s="1"/>
      <c r="V133" s="1"/>
      <c r="W133" s="40">
        <v>0</v>
      </c>
      <c r="X133" s="1"/>
      <c r="Y133" s="1"/>
      <c r="Z133" s="1"/>
      <c r="AA133" s="20">
        <f t="shared" si="23"/>
        <v>0</v>
      </c>
      <c r="AB133" s="1">
        <f t="shared" si="24"/>
        <v>0</v>
      </c>
      <c r="AC133" s="40">
        <f t="shared" si="24"/>
        <v>0</v>
      </c>
      <c r="AD133" s="4">
        <f t="shared" si="24"/>
        <v>0</v>
      </c>
      <c r="AE133" s="40">
        <f t="shared" si="22"/>
        <v>0</v>
      </c>
      <c r="AF133" s="1"/>
      <c r="AG133" s="40"/>
      <c r="AH133" s="4"/>
      <c r="AI133" s="40"/>
      <c r="AJ133" s="40"/>
      <c r="AM133" s="119">
        <f t="shared" si="18"/>
        <v>0</v>
      </c>
      <c r="AN133" s="119">
        <f t="shared" si="17"/>
        <v>0</v>
      </c>
    </row>
    <row r="134" spans="1:40" s="122" customFormat="1" ht="19.899999999999999" customHeight="1" x14ac:dyDescent="0.2">
      <c r="A134" s="15"/>
      <c r="B134" s="127" t="s">
        <v>33</v>
      </c>
      <c r="C134" s="1">
        <v>0</v>
      </c>
      <c r="D134" s="1"/>
      <c r="E134" s="1">
        <v>0</v>
      </c>
      <c r="F134" s="1">
        <v>0</v>
      </c>
      <c r="G134" s="40">
        <f t="shared" si="19"/>
        <v>0</v>
      </c>
      <c r="H134" s="40"/>
      <c r="I134" s="40">
        <f>F134-E134</f>
        <v>0</v>
      </c>
      <c r="J134" s="40"/>
      <c r="K134" s="40">
        <f t="shared" si="20"/>
        <v>0</v>
      </c>
      <c r="L134" s="1"/>
      <c r="M134" s="1"/>
      <c r="N134" s="1"/>
      <c r="O134" s="40">
        <f t="shared" si="21"/>
        <v>0</v>
      </c>
      <c r="P134" s="1">
        <v>0</v>
      </c>
      <c r="Q134" s="1">
        <v>0</v>
      </c>
      <c r="R134" s="1">
        <v>0</v>
      </c>
      <c r="S134" s="40">
        <v>0</v>
      </c>
      <c r="T134" s="1"/>
      <c r="U134" s="1"/>
      <c r="V134" s="1"/>
      <c r="W134" s="40">
        <v>0</v>
      </c>
      <c r="X134" s="1"/>
      <c r="Y134" s="1"/>
      <c r="Z134" s="1"/>
      <c r="AA134" s="20">
        <f t="shared" si="23"/>
        <v>0</v>
      </c>
      <c r="AB134" s="1">
        <f t="shared" si="24"/>
        <v>0</v>
      </c>
      <c r="AC134" s="40">
        <f t="shared" si="24"/>
        <v>0</v>
      </c>
      <c r="AD134" s="4">
        <f t="shared" si="24"/>
        <v>0</v>
      </c>
      <c r="AE134" s="40">
        <f t="shared" si="22"/>
        <v>0</v>
      </c>
      <c r="AF134" s="1"/>
      <c r="AG134" s="40"/>
      <c r="AH134" s="4"/>
      <c r="AI134" s="40"/>
      <c r="AJ134" s="40"/>
      <c r="AM134" s="119">
        <f t="shared" si="18"/>
        <v>0</v>
      </c>
      <c r="AN134" s="119">
        <f t="shared" si="17"/>
        <v>0</v>
      </c>
    </row>
    <row r="135" spans="1:40" s="122" customFormat="1" ht="19.899999999999999" customHeight="1" x14ac:dyDescent="0.2">
      <c r="A135" s="15"/>
      <c r="B135" s="127" t="s">
        <v>34</v>
      </c>
      <c r="C135" s="1">
        <v>97.133919999999989</v>
      </c>
      <c r="D135" s="1">
        <f>C135</f>
        <v>97.133919999999989</v>
      </c>
      <c r="E135" s="1">
        <v>0</v>
      </c>
      <c r="F135" s="1">
        <v>0</v>
      </c>
      <c r="G135" s="40">
        <f t="shared" si="19"/>
        <v>0</v>
      </c>
      <c r="H135" s="40"/>
      <c r="I135" s="40">
        <f>F135-E135</f>
        <v>0</v>
      </c>
      <c r="J135" s="40"/>
      <c r="K135" s="40">
        <f t="shared" si="20"/>
        <v>0</v>
      </c>
      <c r="L135" s="1"/>
      <c r="M135" s="1"/>
      <c r="N135" s="1"/>
      <c r="O135" s="40">
        <f t="shared" si="21"/>
        <v>235</v>
      </c>
      <c r="P135" s="1">
        <v>0</v>
      </c>
      <c r="Q135" s="1">
        <v>235</v>
      </c>
      <c r="R135" s="1">
        <v>0</v>
      </c>
      <c r="S135" s="40">
        <f>T135+U135+V135</f>
        <v>48.550700000000006</v>
      </c>
      <c r="T135" s="1">
        <f>T131-SUM(T132:T134)</f>
        <v>0</v>
      </c>
      <c r="U135" s="1">
        <f>U131-SUM(U132:U134)</f>
        <v>48.550700000000006</v>
      </c>
      <c r="V135" s="1">
        <f>V131-SUM(V132:V134)</f>
        <v>0</v>
      </c>
      <c r="W135" s="40">
        <f>X135+Y135+Z135</f>
        <v>48.550700000000006</v>
      </c>
      <c r="X135" s="1">
        <f>X131-SUM(X132:X134)</f>
        <v>0</v>
      </c>
      <c r="Y135" s="1">
        <f>Y131-SUM(Y132:Y134)</f>
        <v>48.550700000000006</v>
      </c>
      <c r="Z135" s="1">
        <f>Z131-SUM(Z132:Z134)</f>
        <v>0</v>
      </c>
      <c r="AA135" s="20">
        <f t="shared" si="23"/>
        <v>0</v>
      </c>
      <c r="AB135" s="1">
        <f t="shared" si="24"/>
        <v>0</v>
      </c>
      <c r="AC135" s="40">
        <f t="shared" si="24"/>
        <v>0</v>
      </c>
      <c r="AD135" s="4">
        <f t="shared" si="24"/>
        <v>0</v>
      </c>
      <c r="AE135" s="40">
        <f t="shared" si="22"/>
        <v>0</v>
      </c>
      <c r="AF135" s="1"/>
      <c r="AG135" s="40"/>
      <c r="AH135" s="4"/>
      <c r="AI135" s="40"/>
      <c r="AJ135" s="40"/>
      <c r="AM135" s="119">
        <f t="shared" si="18"/>
        <v>0</v>
      </c>
      <c r="AN135" s="119">
        <f t="shared" si="17"/>
        <v>0</v>
      </c>
    </row>
    <row r="136" spans="1:40" s="122" customFormat="1" ht="76.900000000000006" customHeight="1" x14ac:dyDescent="0.2">
      <c r="A136" s="15">
        <v>25</v>
      </c>
      <c r="B136" s="126" t="s">
        <v>57</v>
      </c>
      <c r="C136" s="24">
        <v>2281.9236599999999</v>
      </c>
      <c r="D136" s="24">
        <f>SUM(D137:D140)</f>
        <v>2281.9236599999999</v>
      </c>
      <c r="E136" s="24">
        <v>0</v>
      </c>
      <c r="F136" s="24">
        <v>0</v>
      </c>
      <c r="G136" s="25">
        <f t="shared" si="19"/>
        <v>0</v>
      </c>
      <c r="H136" s="25"/>
      <c r="I136" s="25"/>
      <c r="J136" s="25"/>
      <c r="K136" s="25">
        <f t="shared" si="20"/>
        <v>0</v>
      </c>
      <c r="L136" s="25"/>
      <c r="M136" s="25"/>
      <c r="N136" s="25"/>
      <c r="O136" s="25">
        <f t="shared" si="21"/>
        <v>2500</v>
      </c>
      <c r="P136" s="26">
        <v>0</v>
      </c>
      <c r="Q136" s="26">
        <v>2500</v>
      </c>
      <c r="R136" s="26">
        <v>0</v>
      </c>
      <c r="S136" s="40">
        <f>T136+U136+V136</f>
        <v>2198.5506999999998</v>
      </c>
      <c r="T136" s="1">
        <v>0</v>
      </c>
      <c r="U136" s="1">
        <v>2198.5506999999998</v>
      </c>
      <c r="V136" s="1">
        <v>0</v>
      </c>
      <c r="W136" s="25">
        <f>X136+Y136+Z136</f>
        <v>2198.5506999999998</v>
      </c>
      <c r="X136" s="26">
        <v>0</v>
      </c>
      <c r="Y136" s="26">
        <f>Y137+Y140</f>
        <v>2198.5506999999998</v>
      </c>
      <c r="Z136" s="26">
        <v>0</v>
      </c>
      <c r="AA136" s="20">
        <f t="shared" si="23"/>
        <v>0</v>
      </c>
      <c r="AB136" s="1">
        <f t="shared" si="24"/>
        <v>0</v>
      </c>
      <c r="AC136" s="40">
        <f t="shared" si="24"/>
        <v>0</v>
      </c>
      <c r="AD136" s="4">
        <f t="shared" si="24"/>
        <v>0</v>
      </c>
      <c r="AE136" s="25">
        <f t="shared" si="22"/>
        <v>0</v>
      </c>
      <c r="AF136" s="26"/>
      <c r="AG136" s="25"/>
      <c r="AH136" s="38"/>
      <c r="AI136" s="25"/>
      <c r="AJ136" s="25"/>
      <c r="AM136" s="119">
        <f t="shared" si="18"/>
        <v>0</v>
      </c>
      <c r="AN136" s="119">
        <f t="shared" si="17"/>
        <v>0</v>
      </c>
    </row>
    <row r="137" spans="1:40" s="122" customFormat="1" ht="19.899999999999999" customHeight="1" x14ac:dyDescent="0.2">
      <c r="A137" s="15"/>
      <c r="B137" s="127" t="s">
        <v>31</v>
      </c>
      <c r="C137" s="1">
        <v>2150</v>
      </c>
      <c r="D137" s="1">
        <f>C137</f>
        <v>2150</v>
      </c>
      <c r="E137" s="1">
        <v>0</v>
      </c>
      <c r="F137" s="1">
        <v>0</v>
      </c>
      <c r="G137" s="40">
        <f t="shared" si="19"/>
        <v>0</v>
      </c>
      <c r="H137" s="40"/>
      <c r="I137" s="40">
        <f>F137-E137</f>
        <v>0</v>
      </c>
      <c r="J137" s="40"/>
      <c r="K137" s="40">
        <f t="shared" si="20"/>
        <v>0</v>
      </c>
      <c r="L137" s="1"/>
      <c r="M137" s="1"/>
      <c r="N137" s="1"/>
      <c r="O137" s="40">
        <f t="shared" si="21"/>
        <v>2150</v>
      </c>
      <c r="P137" s="1">
        <v>0</v>
      </c>
      <c r="Q137" s="1">
        <v>2150</v>
      </c>
      <c r="R137" s="1">
        <v>0</v>
      </c>
      <c r="S137" s="40">
        <v>2150</v>
      </c>
      <c r="T137" s="1"/>
      <c r="U137" s="1">
        <v>2150</v>
      </c>
      <c r="V137" s="1"/>
      <c r="W137" s="40">
        <v>2150</v>
      </c>
      <c r="X137" s="1"/>
      <c r="Y137" s="1">
        <v>2150</v>
      </c>
      <c r="Z137" s="1"/>
      <c r="AA137" s="20">
        <f t="shared" si="23"/>
        <v>0</v>
      </c>
      <c r="AB137" s="1">
        <f t="shared" si="24"/>
        <v>0</v>
      </c>
      <c r="AC137" s="40">
        <f t="shared" si="24"/>
        <v>0</v>
      </c>
      <c r="AD137" s="4">
        <f t="shared" si="24"/>
        <v>0</v>
      </c>
      <c r="AE137" s="40">
        <f t="shared" si="22"/>
        <v>0</v>
      </c>
      <c r="AF137" s="1"/>
      <c r="AG137" s="40"/>
      <c r="AH137" s="4"/>
      <c r="AI137" s="40"/>
      <c r="AJ137" s="40"/>
      <c r="AM137" s="119">
        <f t="shared" si="18"/>
        <v>0</v>
      </c>
      <c r="AN137" s="119">
        <f t="shared" si="17"/>
        <v>0</v>
      </c>
    </row>
    <row r="138" spans="1:40" s="122" customFormat="1" ht="19.899999999999999" customHeight="1" x14ac:dyDescent="0.2">
      <c r="A138" s="15"/>
      <c r="B138" s="127" t="s">
        <v>32</v>
      </c>
      <c r="C138" s="1">
        <v>0</v>
      </c>
      <c r="D138" s="1"/>
      <c r="E138" s="1">
        <v>0</v>
      </c>
      <c r="F138" s="1">
        <v>0</v>
      </c>
      <c r="G138" s="40">
        <f t="shared" si="19"/>
        <v>0</v>
      </c>
      <c r="H138" s="40"/>
      <c r="I138" s="40">
        <f>F138-E138</f>
        <v>0</v>
      </c>
      <c r="J138" s="40"/>
      <c r="K138" s="40">
        <f t="shared" si="20"/>
        <v>0</v>
      </c>
      <c r="L138" s="1"/>
      <c r="M138" s="1"/>
      <c r="N138" s="1"/>
      <c r="O138" s="40">
        <f t="shared" si="21"/>
        <v>0</v>
      </c>
      <c r="P138" s="1">
        <v>0</v>
      </c>
      <c r="Q138" s="1">
        <v>0</v>
      </c>
      <c r="R138" s="1">
        <v>0</v>
      </c>
      <c r="S138" s="40">
        <v>0</v>
      </c>
      <c r="T138" s="1"/>
      <c r="U138" s="1"/>
      <c r="V138" s="1"/>
      <c r="W138" s="40">
        <v>0</v>
      </c>
      <c r="X138" s="1"/>
      <c r="Y138" s="1"/>
      <c r="Z138" s="1"/>
      <c r="AA138" s="20">
        <f t="shared" si="23"/>
        <v>0</v>
      </c>
      <c r="AB138" s="1">
        <f t="shared" si="24"/>
        <v>0</v>
      </c>
      <c r="AC138" s="40">
        <f t="shared" si="24"/>
        <v>0</v>
      </c>
      <c r="AD138" s="4">
        <f t="shared" si="24"/>
        <v>0</v>
      </c>
      <c r="AE138" s="40">
        <f t="shared" si="22"/>
        <v>0</v>
      </c>
      <c r="AF138" s="1"/>
      <c r="AG138" s="40"/>
      <c r="AH138" s="4"/>
      <c r="AI138" s="40"/>
      <c r="AJ138" s="40"/>
      <c r="AM138" s="119">
        <f t="shared" si="18"/>
        <v>0</v>
      </c>
      <c r="AN138" s="119">
        <f t="shared" ref="AN138:AN201" si="25">AA138-AE138</f>
        <v>0</v>
      </c>
    </row>
    <row r="139" spans="1:40" s="122" customFormat="1" ht="19.899999999999999" customHeight="1" x14ac:dyDescent="0.2">
      <c r="A139" s="15"/>
      <c r="B139" s="127" t="s">
        <v>33</v>
      </c>
      <c r="C139" s="1">
        <v>0</v>
      </c>
      <c r="D139" s="1"/>
      <c r="E139" s="1">
        <v>0</v>
      </c>
      <c r="F139" s="1">
        <v>0</v>
      </c>
      <c r="G139" s="40">
        <f t="shared" si="19"/>
        <v>0</v>
      </c>
      <c r="H139" s="40"/>
      <c r="I139" s="40">
        <f>F139-E139</f>
        <v>0</v>
      </c>
      <c r="J139" s="40"/>
      <c r="K139" s="40">
        <f t="shared" si="20"/>
        <v>0</v>
      </c>
      <c r="L139" s="1"/>
      <c r="M139" s="1"/>
      <c r="N139" s="1"/>
      <c r="O139" s="40">
        <f t="shared" si="21"/>
        <v>0</v>
      </c>
      <c r="P139" s="1">
        <v>0</v>
      </c>
      <c r="Q139" s="1">
        <v>0</v>
      </c>
      <c r="R139" s="1">
        <v>0</v>
      </c>
      <c r="S139" s="40">
        <v>0</v>
      </c>
      <c r="T139" s="1"/>
      <c r="U139" s="1"/>
      <c r="V139" s="1"/>
      <c r="W139" s="40">
        <v>0</v>
      </c>
      <c r="X139" s="1"/>
      <c r="Y139" s="1"/>
      <c r="Z139" s="1"/>
      <c r="AA139" s="20">
        <f t="shared" si="23"/>
        <v>0</v>
      </c>
      <c r="AB139" s="1">
        <f t="shared" si="24"/>
        <v>0</v>
      </c>
      <c r="AC139" s="40">
        <f t="shared" si="24"/>
        <v>0</v>
      </c>
      <c r="AD139" s="4">
        <f t="shared" si="24"/>
        <v>0</v>
      </c>
      <c r="AE139" s="40">
        <f t="shared" si="22"/>
        <v>0</v>
      </c>
      <c r="AF139" s="1"/>
      <c r="AG139" s="40"/>
      <c r="AH139" s="4"/>
      <c r="AI139" s="40"/>
      <c r="AJ139" s="40"/>
      <c r="AM139" s="119">
        <f t="shared" ref="AM139:AM202" si="26">G139+W139-K139-S139</f>
        <v>0</v>
      </c>
      <c r="AN139" s="119">
        <f t="shared" si="25"/>
        <v>0</v>
      </c>
    </row>
    <row r="140" spans="1:40" s="122" customFormat="1" ht="19.899999999999999" customHeight="1" x14ac:dyDescent="0.2">
      <c r="A140" s="15"/>
      <c r="B140" s="127" t="s">
        <v>34</v>
      </c>
      <c r="C140" s="1">
        <v>131.92365999999998</v>
      </c>
      <c r="D140" s="1">
        <f>C140</f>
        <v>131.92365999999998</v>
      </c>
      <c r="E140" s="1">
        <v>0</v>
      </c>
      <c r="F140" s="1">
        <v>0</v>
      </c>
      <c r="G140" s="40">
        <f t="shared" si="19"/>
        <v>0</v>
      </c>
      <c r="H140" s="40"/>
      <c r="I140" s="40">
        <f>F140-E140</f>
        <v>0</v>
      </c>
      <c r="J140" s="40"/>
      <c r="K140" s="40">
        <f t="shared" si="20"/>
        <v>0</v>
      </c>
      <c r="L140" s="1"/>
      <c r="M140" s="1"/>
      <c r="N140" s="1"/>
      <c r="O140" s="40">
        <f t="shared" si="21"/>
        <v>350.00000000000006</v>
      </c>
      <c r="P140" s="1">
        <v>0</v>
      </c>
      <c r="Q140" s="1">
        <v>350.00000000000006</v>
      </c>
      <c r="R140" s="1">
        <v>0</v>
      </c>
      <c r="S140" s="40">
        <f>T140+U140+V140</f>
        <v>48.550699999999779</v>
      </c>
      <c r="T140" s="1">
        <f>T136-SUM(T137:T139)</f>
        <v>0</v>
      </c>
      <c r="U140" s="1">
        <f>U136-SUM(U137:U139)</f>
        <v>48.550699999999779</v>
      </c>
      <c r="V140" s="1">
        <f>V136-SUM(V137:V139)</f>
        <v>0</v>
      </c>
      <c r="W140" s="40">
        <f>X140+Y140+Z140</f>
        <v>48.550699999999779</v>
      </c>
      <c r="X140" s="1">
        <f>X136-SUM(X137:X139)</f>
        <v>0</v>
      </c>
      <c r="Y140" s="1">
        <f>U140</f>
        <v>48.550699999999779</v>
      </c>
      <c r="Z140" s="1">
        <f>Z136-SUM(Z137:Z139)</f>
        <v>0</v>
      </c>
      <c r="AA140" s="20">
        <f t="shared" si="23"/>
        <v>0</v>
      </c>
      <c r="AB140" s="1">
        <f t="shared" si="24"/>
        <v>0</v>
      </c>
      <c r="AC140" s="40">
        <f t="shared" si="24"/>
        <v>0</v>
      </c>
      <c r="AD140" s="4">
        <f t="shared" si="24"/>
        <v>0</v>
      </c>
      <c r="AE140" s="40">
        <f t="shared" si="22"/>
        <v>0</v>
      </c>
      <c r="AF140" s="1"/>
      <c r="AG140" s="40"/>
      <c r="AH140" s="4"/>
      <c r="AI140" s="40"/>
      <c r="AJ140" s="40"/>
      <c r="AM140" s="119">
        <f t="shared" si="26"/>
        <v>0</v>
      </c>
      <c r="AN140" s="119">
        <f t="shared" si="25"/>
        <v>0</v>
      </c>
    </row>
    <row r="141" spans="1:40" s="122" customFormat="1" ht="76.900000000000006" customHeight="1" x14ac:dyDescent="0.2">
      <c r="A141" s="15">
        <v>26</v>
      </c>
      <c r="B141" s="126" t="s">
        <v>58</v>
      </c>
      <c r="C141" s="24">
        <v>9421.0522199999978</v>
      </c>
      <c r="D141" s="24">
        <f>SUM(D142:D145)</f>
        <v>1455.3</v>
      </c>
      <c r="E141" s="24">
        <v>1455.3</v>
      </c>
      <c r="F141" s="24">
        <v>1455.3</v>
      </c>
      <c r="G141" s="25">
        <f>H141+I141+J141</f>
        <v>0</v>
      </c>
      <c r="H141" s="25"/>
      <c r="I141" s="25"/>
      <c r="J141" s="25"/>
      <c r="K141" s="25">
        <f>L141+M141+N141</f>
        <v>0</v>
      </c>
      <c r="L141" s="25"/>
      <c r="M141" s="25"/>
      <c r="N141" s="25"/>
      <c r="O141" s="25">
        <f>P141+Q141+R141</f>
        <v>8385</v>
      </c>
      <c r="P141" s="26">
        <v>0</v>
      </c>
      <c r="Q141" s="26">
        <v>8385</v>
      </c>
      <c r="R141" s="26">
        <v>0</v>
      </c>
      <c r="S141" s="40">
        <f>T141+U141+V141</f>
        <v>7820.002559999999</v>
      </c>
      <c r="T141" s="1">
        <v>0</v>
      </c>
      <c r="U141" s="1">
        <v>7820.002559999999</v>
      </c>
      <c r="V141" s="1">
        <v>0</v>
      </c>
      <c r="W141" s="25">
        <f>X141+Y141+Z141</f>
        <v>7820.0025599999999</v>
      </c>
      <c r="X141" s="26">
        <v>0</v>
      </c>
      <c r="Y141" s="26">
        <v>7820.0025599999999</v>
      </c>
      <c r="Z141" s="26">
        <v>0</v>
      </c>
      <c r="AA141" s="20">
        <f>AB141+AC141+AD141</f>
        <v>0</v>
      </c>
      <c r="AB141" s="1">
        <f t="shared" si="24"/>
        <v>0</v>
      </c>
      <c r="AC141" s="40">
        <f t="shared" si="24"/>
        <v>0</v>
      </c>
      <c r="AD141" s="4">
        <f t="shared" si="24"/>
        <v>0</v>
      </c>
      <c r="AE141" s="25">
        <f>AF141+AG141+AH141</f>
        <v>0</v>
      </c>
      <c r="AF141" s="26"/>
      <c r="AG141" s="25"/>
      <c r="AH141" s="38"/>
      <c r="AI141" s="25"/>
      <c r="AJ141" s="25">
        <v>9.7899999999999991</v>
      </c>
      <c r="AM141" s="119">
        <f t="shared" si="26"/>
        <v>0</v>
      </c>
      <c r="AN141" s="119">
        <f t="shared" si="25"/>
        <v>0</v>
      </c>
    </row>
    <row r="142" spans="1:40" s="122" customFormat="1" ht="19.899999999999999" customHeight="1" x14ac:dyDescent="0.2">
      <c r="A142" s="15"/>
      <c r="B142" s="127" t="s">
        <v>31</v>
      </c>
      <c r="C142" s="1">
        <v>1400</v>
      </c>
      <c r="D142" s="1">
        <f>C142</f>
        <v>1400</v>
      </c>
      <c r="E142" s="1">
        <v>1400</v>
      </c>
      <c r="F142" s="1">
        <v>1400</v>
      </c>
      <c r="G142" s="40">
        <f>H142+I142+J142</f>
        <v>0</v>
      </c>
      <c r="H142" s="40"/>
      <c r="I142" s="40">
        <f>F142-E142</f>
        <v>0</v>
      </c>
      <c r="J142" s="40"/>
      <c r="K142" s="40">
        <f>L142+M142+N142</f>
        <v>0</v>
      </c>
      <c r="L142" s="1"/>
      <c r="M142" s="1"/>
      <c r="N142" s="1"/>
      <c r="O142" s="40">
        <f>P142+Q142+R142</f>
        <v>0</v>
      </c>
      <c r="P142" s="1">
        <v>0</v>
      </c>
      <c r="Q142" s="1">
        <v>0</v>
      </c>
      <c r="R142" s="1">
        <v>0</v>
      </c>
      <c r="S142" s="40">
        <v>0</v>
      </c>
      <c r="T142" s="1"/>
      <c r="U142" s="1"/>
      <c r="V142" s="1"/>
      <c r="W142" s="40">
        <v>0</v>
      </c>
      <c r="X142" s="1"/>
      <c r="Y142" s="1"/>
      <c r="Z142" s="1"/>
      <c r="AA142" s="20">
        <f>AB142+AC142+AD142</f>
        <v>0</v>
      </c>
      <c r="AB142" s="1">
        <f t="shared" si="24"/>
        <v>0</v>
      </c>
      <c r="AC142" s="40">
        <f t="shared" si="24"/>
        <v>0</v>
      </c>
      <c r="AD142" s="4">
        <f t="shared" si="24"/>
        <v>0</v>
      </c>
      <c r="AE142" s="40">
        <f>AF142+AG142+AH142</f>
        <v>0</v>
      </c>
      <c r="AF142" s="1"/>
      <c r="AG142" s="40"/>
      <c r="AH142" s="4"/>
      <c r="AI142" s="40"/>
      <c r="AJ142" s="40"/>
      <c r="AM142" s="119">
        <f t="shared" si="26"/>
        <v>0</v>
      </c>
      <c r="AN142" s="119">
        <f t="shared" si="25"/>
        <v>0</v>
      </c>
    </row>
    <row r="143" spans="1:40" s="122" customFormat="1" ht="19.899999999999999" customHeight="1" x14ac:dyDescent="0.2">
      <c r="A143" s="15"/>
      <c r="B143" s="127" t="s">
        <v>32</v>
      </c>
      <c r="C143" s="1">
        <v>7540.8395600000003</v>
      </c>
      <c r="D143" s="1"/>
      <c r="E143" s="1">
        <v>0</v>
      </c>
      <c r="F143" s="1">
        <v>0</v>
      </c>
      <c r="G143" s="40">
        <f>H143+I143+J143</f>
        <v>0</v>
      </c>
      <c r="H143" s="40"/>
      <c r="I143" s="40">
        <f>F143-E143</f>
        <v>0</v>
      </c>
      <c r="J143" s="40"/>
      <c r="K143" s="40">
        <f>L143+M143+N143</f>
        <v>0</v>
      </c>
      <c r="L143" s="1"/>
      <c r="M143" s="1"/>
      <c r="N143" s="1"/>
      <c r="O143" s="40">
        <f>P143+Q143+R143</f>
        <v>7540.8395600000003</v>
      </c>
      <c r="P143" s="1">
        <v>0</v>
      </c>
      <c r="Q143" s="1">
        <v>7540.8395600000003</v>
      </c>
      <c r="R143" s="1">
        <v>0</v>
      </c>
      <c r="S143" s="40">
        <v>7540.8395599999994</v>
      </c>
      <c r="T143" s="1"/>
      <c r="U143" s="1">
        <v>7540.8395599999994</v>
      </c>
      <c r="V143" s="1"/>
      <c r="W143" s="40">
        <v>7540.8395599999994</v>
      </c>
      <c r="X143" s="1"/>
      <c r="Y143" s="1">
        <v>7540.8395599999994</v>
      </c>
      <c r="Z143" s="1"/>
      <c r="AA143" s="20">
        <f>AB143+AC143+AD143</f>
        <v>0</v>
      </c>
      <c r="AB143" s="1">
        <f t="shared" si="24"/>
        <v>0</v>
      </c>
      <c r="AC143" s="40">
        <f t="shared" si="24"/>
        <v>0</v>
      </c>
      <c r="AD143" s="4">
        <f t="shared" si="24"/>
        <v>0</v>
      </c>
      <c r="AE143" s="40">
        <f>AF143+AG143+AH143</f>
        <v>0</v>
      </c>
      <c r="AF143" s="1"/>
      <c r="AG143" s="40"/>
      <c r="AH143" s="4"/>
      <c r="AI143" s="40"/>
      <c r="AJ143" s="40"/>
      <c r="AM143" s="119">
        <f t="shared" si="26"/>
        <v>0</v>
      </c>
      <c r="AN143" s="119">
        <f t="shared" si="25"/>
        <v>0</v>
      </c>
    </row>
    <row r="144" spans="1:40" s="122" customFormat="1" ht="19.899999999999999" customHeight="1" x14ac:dyDescent="0.2">
      <c r="A144" s="15"/>
      <c r="B144" s="127" t="s">
        <v>33</v>
      </c>
      <c r="C144" s="1">
        <v>0</v>
      </c>
      <c r="D144" s="1"/>
      <c r="E144" s="1">
        <v>0</v>
      </c>
      <c r="F144" s="1">
        <v>0</v>
      </c>
      <c r="G144" s="40">
        <f>H144+I144+J144</f>
        <v>0</v>
      </c>
      <c r="H144" s="40"/>
      <c r="I144" s="40">
        <f>F144-E144</f>
        <v>0</v>
      </c>
      <c r="J144" s="40"/>
      <c r="K144" s="40">
        <f>L144+M144+N144</f>
        <v>0</v>
      </c>
      <c r="L144" s="1"/>
      <c r="M144" s="1"/>
      <c r="N144" s="1"/>
      <c r="O144" s="40">
        <f>P144+Q144+R144</f>
        <v>0</v>
      </c>
      <c r="P144" s="1">
        <v>0</v>
      </c>
      <c r="Q144" s="1">
        <v>0</v>
      </c>
      <c r="R144" s="1">
        <v>0</v>
      </c>
      <c r="S144" s="40">
        <v>0</v>
      </c>
      <c r="T144" s="1"/>
      <c r="U144" s="1"/>
      <c r="V144" s="1"/>
      <c r="W144" s="40">
        <v>0</v>
      </c>
      <c r="X144" s="1"/>
      <c r="Y144" s="1"/>
      <c r="Z144" s="1"/>
      <c r="AA144" s="20">
        <f>AB144+AC144+AD144</f>
        <v>0</v>
      </c>
      <c r="AB144" s="1">
        <f t="shared" si="24"/>
        <v>0</v>
      </c>
      <c r="AC144" s="40">
        <f t="shared" si="24"/>
        <v>0</v>
      </c>
      <c r="AD144" s="4">
        <f t="shared" si="24"/>
        <v>0</v>
      </c>
      <c r="AE144" s="40">
        <f>AF144+AG144+AH144</f>
        <v>0</v>
      </c>
      <c r="AF144" s="1"/>
      <c r="AG144" s="40"/>
      <c r="AH144" s="4"/>
      <c r="AI144" s="40"/>
      <c r="AJ144" s="40"/>
      <c r="AM144" s="119">
        <f t="shared" si="26"/>
        <v>0</v>
      </c>
      <c r="AN144" s="119">
        <f t="shared" si="25"/>
        <v>0</v>
      </c>
    </row>
    <row r="145" spans="1:40" s="122" customFormat="1" ht="19.899999999999999" customHeight="1" x14ac:dyDescent="0.2">
      <c r="A145" s="15"/>
      <c r="B145" s="127" t="s">
        <v>34</v>
      </c>
      <c r="C145" s="1">
        <v>480.21266000000003</v>
      </c>
      <c r="D145" s="1">
        <v>55.3</v>
      </c>
      <c r="E145" s="1">
        <v>55.3</v>
      </c>
      <c r="F145" s="1">
        <v>55.3</v>
      </c>
      <c r="G145" s="40">
        <f>H145+I145+J145</f>
        <v>0</v>
      </c>
      <c r="H145" s="40"/>
      <c r="I145" s="40">
        <f>F145-E145</f>
        <v>0</v>
      </c>
      <c r="J145" s="40"/>
      <c r="K145" s="40">
        <f>L145+M145+N145</f>
        <v>0</v>
      </c>
      <c r="L145" s="1"/>
      <c r="M145" s="1"/>
      <c r="N145" s="1"/>
      <c r="O145" s="40">
        <f>P145+Q145+R145</f>
        <v>844.16043999999874</v>
      </c>
      <c r="P145" s="1">
        <v>0</v>
      </c>
      <c r="Q145" s="1">
        <v>844.16043999999874</v>
      </c>
      <c r="R145" s="1">
        <v>0</v>
      </c>
      <c r="S145" s="40">
        <f>T145+U145+V145</f>
        <v>279.16299999999956</v>
      </c>
      <c r="T145" s="1">
        <f>T141-SUM(T142:T144)</f>
        <v>0</v>
      </c>
      <c r="U145" s="1">
        <f>U141-SUM(U142:U144)</f>
        <v>279.16299999999956</v>
      </c>
      <c r="V145" s="1">
        <f>V141-SUM(V142:V144)</f>
        <v>0</v>
      </c>
      <c r="W145" s="40">
        <f>X145+Y145+Z145</f>
        <v>279.16300000000047</v>
      </c>
      <c r="X145" s="1">
        <f>X141-SUM(X142:X144)</f>
        <v>0</v>
      </c>
      <c r="Y145" s="1">
        <f>Y141-SUM(Y142:Y144)</f>
        <v>279.16300000000047</v>
      </c>
      <c r="Z145" s="1">
        <f>Z141-SUM(Z142:Z144)</f>
        <v>0</v>
      </c>
      <c r="AA145" s="20">
        <f>AB145+AC145+AD145</f>
        <v>9.0949470177292824E-13</v>
      </c>
      <c r="AB145" s="1">
        <f t="shared" si="24"/>
        <v>0</v>
      </c>
      <c r="AC145" s="40">
        <f t="shared" si="24"/>
        <v>9.0949470177292824E-13</v>
      </c>
      <c r="AD145" s="4">
        <f t="shared" si="24"/>
        <v>0</v>
      </c>
      <c r="AE145" s="40">
        <f>AF145+AG145+AH145</f>
        <v>0</v>
      </c>
      <c r="AF145" s="1"/>
      <c r="AG145" s="40"/>
      <c r="AH145" s="4"/>
      <c r="AI145" s="40"/>
      <c r="AJ145" s="40"/>
      <c r="AM145" s="119">
        <f t="shared" si="26"/>
        <v>9.0949470177292824E-13</v>
      </c>
      <c r="AN145" s="119">
        <f t="shared" si="25"/>
        <v>9.0949470177292824E-13</v>
      </c>
    </row>
    <row r="146" spans="1:40" s="122" customFormat="1" ht="54" x14ac:dyDescent="0.2">
      <c r="A146" s="18"/>
      <c r="B146" s="124" t="s">
        <v>59</v>
      </c>
      <c r="C146" s="20">
        <f t="shared" ref="C146:AH146" si="27">C147</f>
        <v>965204.03234999976</v>
      </c>
      <c r="D146" s="20">
        <f t="shared" si="27"/>
        <v>15340.3207</v>
      </c>
      <c r="E146" s="20">
        <f t="shared" si="27"/>
        <v>94123.99712</v>
      </c>
      <c r="F146" s="20">
        <f t="shared" si="27"/>
        <v>93509.432390000002</v>
      </c>
      <c r="G146" s="20">
        <f t="shared" si="27"/>
        <v>7.8380000006291084E-2</v>
      </c>
      <c r="H146" s="20">
        <f t="shared" si="27"/>
        <v>0</v>
      </c>
      <c r="I146" s="20">
        <f t="shared" si="27"/>
        <v>7.8380000006291084E-2</v>
      </c>
      <c r="J146" s="20">
        <f t="shared" si="27"/>
        <v>0</v>
      </c>
      <c r="K146" s="20">
        <f t="shared" si="27"/>
        <v>614.64311999999995</v>
      </c>
      <c r="L146" s="20">
        <f t="shared" si="27"/>
        <v>0</v>
      </c>
      <c r="M146" s="20">
        <f t="shared" si="27"/>
        <v>614.64311999999995</v>
      </c>
      <c r="N146" s="20">
        <f t="shared" si="27"/>
        <v>0</v>
      </c>
      <c r="O146" s="20">
        <f t="shared" si="27"/>
        <v>251175.7</v>
      </c>
      <c r="P146" s="20">
        <f t="shared" si="27"/>
        <v>58307.199999999997</v>
      </c>
      <c r="Q146" s="20">
        <f t="shared" si="27"/>
        <v>192868.5</v>
      </c>
      <c r="R146" s="20">
        <f t="shared" si="27"/>
        <v>0</v>
      </c>
      <c r="S146" s="20">
        <f t="shared" si="27"/>
        <v>189543.72562000001</v>
      </c>
      <c r="T146" s="20">
        <f t="shared" si="27"/>
        <v>0</v>
      </c>
      <c r="U146" s="20">
        <f t="shared" si="27"/>
        <v>189543.72562000001</v>
      </c>
      <c r="V146" s="20">
        <f t="shared" si="27"/>
        <v>0</v>
      </c>
      <c r="W146" s="20">
        <f t="shared" si="27"/>
        <v>189543.72562000001</v>
      </c>
      <c r="X146" s="20">
        <f t="shared" si="27"/>
        <v>0</v>
      </c>
      <c r="Y146" s="20">
        <f t="shared" si="27"/>
        <v>189543.72562000001</v>
      </c>
      <c r="Z146" s="20">
        <f t="shared" si="27"/>
        <v>0</v>
      </c>
      <c r="AA146" s="20">
        <f t="shared" si="27"/>
        <v>7.8380000006291084E-2</v>
      </c>
      <c r="AB146" s="20">
        <f t="shared" si="27"/>
        <v>0</v>
      </c>
      <c r="AC146" s="20">
        <f t="shared" si="27"/>
        <v>7.8380000006291084E-2</v>
      </c>
      <c r="AD146" s="20">
        <f t="shared" si="27"/>
        <v>0</v>
      </c>
      <c r="AE146" s="20">
        <f t="shared" si="27"/>
        <v>614.64311999999995</v>
      </c>
      <c r="AF146" s="20">
        <f t="shared" si="27"/>
        <v>0</v>
      </c>
      <c r="AG146" s="20">
        <f t="shared" si="27"/>
        <v>614.64311999999995</v>
      </c>
      <c r="AH146" s="20">
        <f t="shared" si="27"/>
        <v>0</v>
      </c>
      <c r="AI146" s="20"/>
      <c r="AJ146" s="20"/>
      <c r="AM146" s="119">
        <f t="shared" si="26"/>
        <v>-614.56474000000162</v>
      </c>
      <c r="AN146" s="119">
        <f t="shared" si="25"/>
        <v>-614.56473999999366</v>
      </c>
    </row>
    <row r="147" spans="1:40" s="122" customFormat="1" ht="60.6" customHeight="1" x14ac:dyDescent="0.2">
      <c r="A147" s="18"/>
      <c r="B147" s="125" t="s">
        <v>60</v>
      </c>
      <c r="C147" s="21">
        <f t="shared" ref="C147:AH147" si="28">C148+C169</f>
        <v>965204.03234999976</v>
      </c>
      <c r="D147" s="21">
        <f t="shared" si="28"/>
        <v>15340.3207</v>
      </c>
      <c r="E147" s="21">
        <f t="shared" si="28"/>
        <v>94123.99712</v>
      </c>
      <c r="F147" s="21">
        <f t="shared" si="28"/>
        <v>93509.432390000002</v>
      </c>
      <c r="G147" s="21">
        <f t="shared" si="28"/>
        <v>7.8380000006291084E-2</v>
      </c>
      <c r="H147" s="21">
        <f t="shared" si="28"/>
        <v>0</v>
      </c>
      <c r="I147" s="21">
        <f t="shared" si="28"/>
        <v>7.8380000006291084E-2</v>
      </c>
      <c r="J147" s="21">
        <f t="shared" si="28"/>
        <v>0</v>
      </c>
      <c r="K147" s="21">
        <f t="shared" si="28"/>
        <v>614.64311999999995</v>
      </c>
      <c r="L147" s="21">
        <f t="shared" si="28"/>
        <v>0</v>
      </c>
      <c r="M147" s="21">
        <f t="shared" si="28"/>
        <v>614.64311999999995</v>
      </c>
      <c r="N147" s="21">
        <f t="shared" si="28"/>
        <v>0</v>
      </c>
      <c r="O147" s="21">
        <f t="shared" si="28"/>
        <v>251175.7</v>
      </c>
      <c r="P147" s="21">
        <f t="shared" si="28"/>
        <v>58307.199999999997</v>
      </c>
      <c r="Q147" s="21">
        <f t="shared" si="28"/>
        <v>192868.5</v>
      </c>
      <c r="R147" s="21">
        <f t="shared" si="28"/>
        <v>0</v>
      </c>
      <c r="S147" s="21">
        <f t="shared" si="28"/>
        <v>189543.72562000001</v>
      </c>
      <c r="T147" s="21">
        <f t="shared" si="28"/>
        <v>0</v>
      </c>
      <c r="U147" s="21">
        <f t="shared" si="28"/>
        <v>189543.72562000001</v>
      </c>
      <c r="V147" s="21">
        <f t="shared" si="28"/>
        <v>0</v>
      </c>
      <c r="W147" s="21">
        <f t="shared" si="28"/>
        <v>189543.72562000001</v>
      </c>
      <c r="X147" s="21">
        <f t="shared" si="28"/>
        <v>0</v>
      </c>
      <c r="Y147" s="21">
        <f t="shared" si="28"/>
        <v>189543.72562000001</v>
      </c>
      <c r="Z147" s="21">
        <f t="shared" si="28"/>
        <v>0</v>
      </c>
      <c r="AA147" s="21">
        <f t="shared" si="28"/>
        <v>7.8380000006291084E-2</v>
      </c>
      <c r="AB147" s="21">
        <f t="shared" si="28"/>
        <v>0</v>
      </c>
      <c r="AC147" s="21">
        <f t="shared" si="28"/>
        <v>7.8380000006291084E-2</v>
      </c>
      <c r="AD147" s="21">
        <f t="shared" si="28"/>
        <v>0</v>
      </c>
      <c r="AE147" s="21">
        <f t="shared" si="28"/>
        <v>614.64311999999995</v>
      </c>
      <c r="AF147" s="21">
        <f t="shared" si="28"/>
        <v>0</v>
      </c>
      <c r="AG147" s="21">
        <f t="shared" si="28"/>
        <v>614.64311999999995</v>
      </c>
      <c r="AH147" s="21">
        <f t="shared" si="28"/>
        <v>0</v>
      </c>
      <c r="AI147" s="21"/>
      <c r="AJ147" s="21"/>
      <c r="AM147" s="119">
        <f t="shared" si="26"/>
        <v>-614.56474000000162</v>
      </c>
      <c r="AN147" s="119">
        <f t="shared" si="25"/>
        <v>-614.56473999999366</v>
      </c>
    </row>
    <row r="148" spans="1:40" s="122" customFormat="1" ht="75.599999999999994" customHeight="1" x14ac:dyDescent="0.2">
      <c r="A148" s="18"/>
      <c r="B148" s="125" t="s">
        <v>61</v>
      </c>
      <c r="C148" s="21">
        <f t="shared" ref="C148:AH148" si="29">C149</f>
        <v>831234.23234999971</v>
      </c>
      <c r="D148" s="21">
        <f t="shared" si="29"/>
        <v>15340.3207</v>
      </c>
      <c r="E148" s="21">
        <f t="shared" si="29"/>
        <v>94123.99712</v>
      </c>
      <c r="F148" s="21">
        <f t="shared" si="29"/>
        <v>93509.432390000002</v>
      </c>
      <c r="G148" s="21">
        <f t="shared" si="29"/>
        <v>7.8380000006291084E-2</v>
      </c>
      <c r="H148" s="21">
        <f t="shared" si="29"/>
        <v>0</v>
      </c>
      <c r="I148" s="21">
        <f t="shared" si="29"/>
        <v>7.8380000006291084E-2</v>
      </c>
      <c r="J148" s="21">
        <f t="shared" si="29"/>
        <v>0</v>
      </c>
      <c r="K148" s="21">
        <f t="shared" si="29"/>
        <v>614.64311999999995</v>
      </c>
      <c r="L148" s="21">
        <f t="shared" si="29"/>
        <v>0</v>
      </c>
      <c r="M148" s="21">
        <f t="shared" si="29"/>
        <v>614.64311999999995</v>
      </c>
      <c r="N148" s="21">
        <f t="shared" si="29"/>
        <v>0</v>
      </c>
      <c r="O148" s="21">
        <f t="shared" si="29"/>
        <v>192868.5</v>
      </c>
      <c r="P148" s="21">
        <f t="shared" si="29"/>
        <v>0</v>
      </c>
      <c r="Q148" s="21">
        <f t="shared" si="29"/>
        <v>192868.5</v>
      </c>
      <c r="R148" s="21">
        <f t="shared" si="29"/>
        <v>0</v>
      </c>
      <c r="S148" s="21">
        <f t="shared" si="29"/>
        <v>189543.72562000001</v>
      </c>
      <c r="T148" s="21">
        <f t="shared" si="29"/>
        <v>0</v>
      </c>
      <c r="U148" s="21">
        <f t="shared" si="29"/>
        <v>189543.72562000001</v>
      </c>
      <c r="V148" s="21">
        <f t="shared" si="29"/>
        <v>0</v>
      </c>
      <c r="W148" s="21">
        <f t="shared" si="29"/>
        <v>189543.72562000001</v>
      </c>
      <c r="X148" s="21">
        <f t="shared" si="29"/>
        <v>0</v>
      </c>
      <c r="Y148" s="21">
        <f t="shared" si="29"/>
        <v>189543.72562000001</v>
      </c>
      <c r="Z148" s="21">
        <f t="shared" si="29"/>
        <v>0</v>
      </c>
      <c r="AA148" s="21">
        <f t="shared" si="29"/>
        <v>7.8380000006291084E-2</v>
      </c>
      <c r="AB148" s="21">
        <f t="shared" si="29"/>
        <v>0</v>
      </c>
      <c r="AC148" s="21">
        <f t="shared" si="29"/>
        <v>7.8380000006291084E-2</v>
      </c>
      <c r="AD148" s="21">
        <f t="shared" si="29"/>
        <v>0</v>
      </c>
      <c r="AE148" s="21">
        <f t="shared" si="29"/>
        <v>614.64311999999995</v>
      </c>
      <c r="AF148" s="21">
        <f t="shared" si="29"/>
        <v>0</v>
      </c>
      <c r="AG148" s="21">
        <f t="shared" si="29"/>
        <v>614.64311999999995</v>
      </c>
      <c r="AH148" s="21">
        <f t="shared" si="29"/>
        <v>0</v>
      </c>
      <c r="AI148" s="21"/>
      <c r="AJ148" s="21"/>
      <c r="AM148" s="119">
        <f t="shared" si="26"/>
        <v>-614.56474000000162</v>
      </c>
      <c r="AN148" s="119">
        <f t="shared" si="25"/>
        <v>-614.56473999999366</v>
      </c>
    </row>
    <row r="149" spans="1:40" s="122" customFormat="1" ht="110.45" customHeight="1" x14ac:dyDescent="0.2">
      <c r="A149" s="18"/>
      <c r="B149" s="125" t="s">
        <v>62</v>
      </c>
      <c r="C149" s="21">
        <f>C150+C153+C158+C163+C164</f>
        <v>831234.23234999971</v>
      </c>
      <c r="D149" s="21">
        <f t="shared" ref="D149:AH149" si="30">D150+D153+D158+D163+D164</f>
        <v>15340.3207</v>
      </c>
      <c r="E149" s="21">
        <f t="shared" si="30"/>
        <v>94123.99712</v>
      </c>
      <c r="F149" s="21">
        <f t="shared" si="30"/>
        <v>93509.432390000002</v>
      </c>
      <c r="G149" s="21">
        <f t="shared" si="30"/>
        <v>7.8380000006291084E-2</v>
      </c>
      <c r="H149" s="21">
        <f t="shared" si="30"/>
        <v>0</v>
      </c>
      <c r="I149" s="21">
        <f t="shared" si="30"/>
        <v>7.8380000006291084E-2</v>
      </c>
      <c r="J149" s="21">
        <f t="shared" si="30"/>
        <v>0</v>
      </c>
      <c r="K149" s="21">
        <f t="shared" si="30"/>
        <v>614.64311999999995</v>
      </c>
      <c r="L149" s="21">
        <f t="shared" si="30"/>
        <v>0</v>
      </c>
      <c r="M149" s="21">
        <f t="shared" si="30"/>
        <v>614.64311999999995</v>
      </c>
      <c r="N149" s="21">
        <f t="shared" si="30"/>
        <v>0</v>
      </c>
      <c r="O149" s="21">
        <f t="shared" si="30"/>
        <v>192868.5</v>
      </c>
      <c r="P149" s="21">
        <f t="shared" si="30"/>
        <v>0</v>
      </c>
      <c r="Q149" s="21">
        <f t="shared" si="30"/>
        <v>192868.5</v>
      </c>
      <c r="R149" s="21">
        <f t="shared" si="30"/>
        <v>0</v>
      </c>
      <c r="S149" s="21">
        <f t="shared" si="30"/>
        <v>189543.72562000001</v>
      </c>
      <c r="T149" s="21">
        <f t="shared" si="30"/>
        <v>0</v>
      </c>
      <c r="U149" s="21">
        <f t="shared" si="30"/>
        <v>189543.72562000001</v>
      </c>
      <c r="V149" s="21">
        <f t="shared" si="30"/>
        <v>0</v>
      </c>
      <c r="W149" s="21">
        <f t="shared" si="30"/>
        <v>189543.72562000001</v>
      </c>
      <c r="X149" s="21">
        <f t="shared" si="30"/>
        <v>0</v>
      </c>
      <c r="Y149" s="21">
        <f t="shared" si="30"/>
        <v>189543.72562000001</v>
      </c>
      <c r="Z149" s="21">
        <f t="shared" si="30"/>
        <v>0</v>
      </c>
      <c r="AA149" s="21">
        <f t="shared" si="30"/>
        <v>7.8380000006291084E-2</v>
      </c>
      <c r="AB149" s="21">
        <f t="shared" si="30"/>
        <v>0</v>
      </c>
      <c r="AC149" s="21">
        <f t="shared" si="30"/>
        <v>7.8380000006291084E-2</v>
      </c>
      <c r="AD149" s="21">
        <f t="shared" si="30"/>
        <v>0</v>
      </c>
      <c r="AE149" s="21">
        <f t="shared" si="30"/>
        <v>614.64311999999995</v>
      </c>
      <c r="AF149" s="21">
        <f t="shared" si="30"/>
        <v>0</v>
      </c>
      <c r="AG149" s="21">
        <f t="shared" si="30"/>
        <v>614.64311999999995</v>
      </c>
      <c r="AH149" s="21">
        <f t="shared" si="30"/>
        <v>0</v>
      </c>
      <c r="AI149" s="21"/>
      <c r="AJ149" s="21"/>
      <c r="AM149" s="119">
        <f t="shared" si="26"/>
        <v>-614.56474000000162</v>
      </c>
      <c r="AN149" s="119">
        <f t="shared" si="25"/>
        <v>-614.56473999999366</v>
      </c>
    </row>
    <row r="150" spans="1:40" s="122" customFormat="1" ht="101.25" customHeight="1" x14ac:dyDescent="0.2">
      <c r="A150" s="16"/>
      <c r="B150" s="129" t="s">
        <v>63</v>
      </c>
      <c r="C150" s="40">
        <f>SUM(C151:C152)</f>
        <v>200</v>
      </c>
      <c r="D150" s="40">
        <f>SUM(D151:D152)</f>
        <v>0</v>
      </c>
      <c r="E150" s="40">
        <f>SUM(E151:E152)</f>
        <v>0</v>
      </c>
      <c r="F150" s="40">
        <f>SUM(F151:F152)</f>
        <v>0</v>
      </c>
      <c r="G150" s="40">
        <f t="shared" ref="G150:N150" si="31">SUM(G151:G152)</f>
        <v>0</v>
      </c>
      <c r="H150" s="40">
        <f t="shared" si="31"/>
        <v>0</v>
      </c>
      <c r="I150" s="40">
        <f t="shared" si="31"/>
        <v>0</v>
      </c>
      <c r="J150" s="40">
        <f t="shared" si="31"/>
        <v>0</v>
      </c>
      <c r="K150" s="40">
        <f t="shared" si="31"/>
        <v>0</v>
      </c>
      <c r="L150" s="1">
        <f t="shared" si="31"/>
        <v>0</v>
      </c>
      <c r="M150" s="1">
        <f t="shared" si="31"/>
        <v>0</v>
      </c>
      <c r="N150" s="1">
        <f t="shared" si="31"/>
        <v>0</v>
      </c>
      <c r="O150" s="40">
        <f t="shared" ref="O150:O168" si="32">P150+Q150+R150</f>
        <v>200</v>
      </c>
      <c r="P150" s="1">
        <f>SUM(P151:P152)</f>
        <v>0</v>
      </c>
      <c r="Q150" s="1">
        <f>SUM(Q151:Q152)</f>
        <v>200</v>
      </c>
      <c r="R150" s="1">
        <f>SUM(R151:R152)</f>
        <v>0</v>
      </c>
      <c r="S150" s="40">
        <f>T150+U150+V150</f>
        <v>158.87486000000001</v>
      </c>
      <c r="T150" s="1">
        <f>SUM(T151:T152)</f>
        <v>0</v>
      </c>
      <c r="U150" s="1">
        <f>SUM(U151:U152)</f>
        <v>158.87486000000001</v>
      </c>
      <c r="V150" s="1">
        <f>SUM(V151:V152)</f>
        <v>0</v>
      </c>
      <c r="W150" s="40">
        <f>X150+Y150+Z150</f>
        <v>158.87486000000001</v>
      </c>
      <c r="X150" s="1">
        <f>SUM(X151:X152)</f>
        <v>0</v>
      </c>
      <c r="Y150" s="1">
        <f>SUM(Y151:Y152)</f>
        <v>158.87486000000001</v>
      </c>
      <c r="Z150" s="1">
        <f>SUM(Z151:Z152)</f>
        <v>0</v>
      </c>
      <c r="AA150" s="20">
        <f t="shared" ref="AA150:AA168" si="33">AB150+AC150+AD150</f>
        <v>0</v>
      </c>
      <c r="AB150" s="1">
        <f>AB151</f>
        <v>0</v>
      </c>
      <c r="AC150" s="40">
        <f>AC151</f>
        <v>0</v>
      </c>
      <c r="AD150" s="4">
        <f>AD151</f>
        <v>0</v>
      </c>
      <c r="AE150" s="40">
        <f t="shared" ref="AE150:AE168" si="34">AF150+AG150+AH150</f>
        <v>0</v>
      </c>
      <c r="AF150" s="1">
        <f>SUM(AF151:AF152)</f>
        <v>0</v>
      </c>
      <c r="AG150" s="40">
        <f>SUM(AG151:AG152)</f>
        <v>0</v>
      </c>
      <c r="AH150" s="4">
        <f>SUM(AH151:AH152)</f>
        <v>0</v>
      </c>
      <c r="AI150" s="40"/>
      <c r="AJ150" s="130"/>
      <c r="AM150" s="119">
        <f t="shared" si="26"/>
        <v>0</v>
      </c>
      <c r="AN150" s="119">
        <f t="shared" si="25"/>
        <v>0</v>
      </c>
    </row>
    <row r="151" spans="1:40" s="122" customFormat="1" ht="82.9" customHeight="1" x14ac:dyDescent="0.2">
      <c r="A151" s="15">
        <v>27</v>
      </c>
      <c r="B151" s="126" t="s">
        <v>64</v>
      </c>
      <c r="C151" s="24">
        <v>100</v>
      </c>
      <c r="D151" s="24"/>
      <c r="E151" s="24">
        <v>0</v>
      </c>
      <c r="F151" s="24">
        <v>0</v>
      </c>
      <c r="G151" s="25">
        <f t="shared" ref="G151:G168" si="35">H151+I151+J151</f>
        <v>0</v>
      </c>
      <c r="H151" s="25"/>
      <c r="I151" s="25"/>
      <c r="J151" s="25"/>
      <c r="K151" s="25">
        <f t="shared" ref="K151:K168" si="36">L151+M151+N151</f>
        <v>0</v>
      </c>
      <c r="L151" s="26"/>
      <c r="M151" s="26"/>
      <c r="N151" s="26"/>
      <c r="O151" s="25">
        <f t="shared" si="32"/>
        <v>100</v>
      </c>
      <c r="P151" s="26">
        <v>0</v>
      </c>
      <c r="Q151" s="26">
        <v>100</v>
      </c>
      <c r="R151" s="26">
        <v>0</v>
      </c>
      <c r="S151" s="40">
        <f>T151+U151+V151</f>
        <v>98.874859999999998</v>
      </c>
      <c r="T151" s="1">
        <v>0</v>
      </c>
      <c r="U151" s="1">
        <v>98.874859999999998</v>
      </c>
      <c r="V151" s="1">
        <v>0</v>
      </c>
      <c r="W151" s="25">
        <f>X151+Y151+Z151</f>
        <v>98.874859999999998</v>
      </c>
      <c r="X151" s="26">
        <v>0</v>
      </c>
      <c r="Y151" s="26">
        <v>98.874859999999998</v>
      </c>
      <c r="Z151" s="26">
        <v>0</v>
      </c>
      <c r="AA151" s="20">
        <f t="shared" si="33"/>
        <v>0</v>
      </c>
      <c r="AB151" s="1">
        <f t="shared" ref="AB151:AD166" si="37">X151+H151-L151-(T151-AF151)</f>
        <v>0</v>
      </c>
      <c r="AC151" s="40">
        <f t="shared" si="37"/>
        <v>0</v>
      </c>
      <c r="AD151" s="4">
        <f t="shared" si="37"/>
        <v>0</v>
      </c>
      <c r="AE151" s="25">
        <f t="shared" si="34"/>
        <v>0</v>
      </c>
      <c r="AF151" s="26"/>
      <c r="AG151" s="25"/>
      <c r="AH151" s="38"/>
      <c r="AI151" s="25"/>
      <c r="AJ151" s="131"/>
      <c r="AM151" s="119">
        <f t="shared" si="26"/>
        <v>0</v>
      </c>
      <c r="AN151" s="119">
        <f t="shared" si="25"/>
        <v>0</v>
      </c>
    </row>
    <row r="152" spans="1:40" s="122" customFormat="1" ht="82.9" customHeight="1" x14ac:dyDescent="0.2">
      <c r="A152" s="15">
        <v>28</v>
      </c>
      <c r="B152" s="126" t="s">
        <v>65</v>
      </c>
      <c r="C152" s="24">
        <v>100</v>
      </c>
      <c r="D152" s="24"/>
      <c r="E152" s="24">
        <v>0</v>
      </c>
      <c r="F152" s="24">
        <v>0</v>
      </c>
      <c r="G152" s="25">
        <f t="shared" si="35"/>
        <v>0</v>
      </c>
      <c r="H152" s="25"/>
      <c r="I152" s="25"/>
      <c r="J152" s="25"/>
      <c r="K152" s="25">
        <f t="shared" si="36"/>
        <v>0</v>
      </c>
      <c r="L152" s="26"/>
      <c r="M152" s="26"/>
      <c r="N152" s="26"/>
      <c r="O152" s="25">
        <f t="shared" si="32"/>
        <v>100</v>
      </c>
      <c r="P152" s="26">
        <v>0</v>
      </c>
      <c r="Q152" s="26">
        <v>100</v>
      </c>
      <c r="R152" s="26">
        <v>0</v>
      </c>
      <c r="S152" s="40">
        <f>T152+U152+V152</f>
        <v>60</v>
      </c>
      <c r="T152" s="1">
        <v>0</v>
      </c>
      <c r="U152" s="1">
        <v>60</v>
      </c>
      <c r="V152" s="1">
        <v>0</v>
      </c>
      <c r="W152" s="25">
        <f>X152+Y152+Z152</f>
        <v>60</v>
      </c>
      <c r="X152" s="26">
        <v>0</v>
      </c>
      <c r="Y152" s="26">
        <v>60</v>
      </c>
      <c r="Z152" s="26">
        <v>0</v>
      </c>
      <c r="AA152" s="20">
        <f t="shared" si="33"/>
        <v>0</v>
      </c>
      <c r="AB152" s="1">
        <f t="shared" si="37"/>
        <v>0</v>
      </c>
      <c r="AC152" s="40">
        <f t="shared" si="37"/>
        <v>0</v>
      </c>
      <c r="AD152" s="4">
        <f t="shared" si="37"/>
        <v>0</v>
      </c>
      <c r="AE152" s="25">
        <f t="shared" si="34"/>
        <v>0</v>
      </c>
      <c r="AF152" s="26"/>
      <c r="AG152" s="25"/>
      <c r="AH152" s="38"/>
      <c r="AI152" s="25"/>
      <c r="AJ152" s="131"/>
      <c r="AM152" s="119">
        <f t="shared" si="26"/>
        <v>0</v>
      </c>
      <c r="AN152" s="119">
        <f t="shared" si="25"/>
        <v>0</v>
      </c>
    </row>
    <row r="153" spans="1:40" s="122" customFormat="1" ht="83.45" customHeight="1" x14ac:dyDescent="0.2">
      <c r="A153" s="16">
        <v>29</v>
      </c>
      <c r="B153" s="132" t="s">
        <v>66</v>
      </c>
      <c r="C153" s="24">
        <v>20212.552299999999</v>
      </c>
      <c r="D153" s="24">
        <f>SUM(D154:D157)</f>
        <v>0</v>
      </c>
      <c r="E153" s="24">
        <v>0</v>
      </c>
      <c r="F153" s="24">
        <v>0</v>
      </c>
      <c r="G153" s="25">
        <f>H153+I153+J153</f>
        <v>0</v>
      </c>
      <c r="H153" s="25"/>
      <c r="I153" s="25"/>
      <c r="J153" s="25"/>
      <c r="K153" s="25">
        <f>L153+M153+N153</f>
        <v>0</v>
      </c>
      <c r="L153" s="26"/>
      <c r="M153" s="26"/>
      <c r="N153" s="26"/>
      <c r="O153" s="25">
        <f>P153+Q153+R153</f>
        <v>10000</v>
      </c>
      <c r="P153" s="26">
        <v>0</v>
      </c>
      <c r="Q153" s="26">
        <v>10000</v>
      </c>
      <c r="R153" s="26">
        <v>0</v>
      </c>
      <c r="S153" s="40">
        <f>T153+U153+V153</f>
        <v>9996.4619999999995</v>
      </c>
      <c r="T153" s="1">
        <v>0</v>
      </c>
      <c r="U153" s="1">
        <v>9996.4619999999995</v>
      </c>
      <c r="V153" s="1">
        <v>0</v>
      </c>
      <c r="W153" s="25">
        <f>X153+Y153+Z153</f>
        <v>9996.4619999999995</v>
      </c>
      <c r="X153" s="26">
        <v>0</v>
      </c>
      <c r="Y153" s="26">
        <v>9996.4619999999995</v>
      </c>
      <c r="Z153" s="26">
        <v>0</v>
      </c>
      <c r="AA153" s="20">
        <f>AB153+AC153+AD153</f>
        <v>0</v>
      </c>
      <c r="AB153" s="1">
        <f t="shared" si="37"/>
        <v>0</v>
      </c>
      <c r="AC153" s="40">
        <f t="shared" si="37"/>
        <v>0</v>
      </c>
      <c r="AD153" s="4">
        <f t="shared" si="37"/>
        <v>0</v>
      </c>
      <c r="AE153" s="25">
        <f>AF153+AG153+AH153</f>
        <v>0</v>
      </c>
      <c r="AF153" s="26"/>
      <c r="AG153" s="25"/>
      <c r="AH153" s="38"/>
      <c r="AI153" s="25"/>
      <c r="AJ153" s="25"/>
      <c r="AM153" s="119">
        <f t="shared" si="26"/>
        <v>0</v>
      </c>
      <c r="AN153" s="119">
        <f t="shared" si="25"/>
        <v>0</v>
      </c>
    </row>
    <row r="154" spans="1:40" s="122" customFormat="1" ht="19.899999999999999" customHeight="1" x14ac:dyDescent="0.2">
      <c r="A154" s="16"/>
      <c r="B154" s="127" t="s">
        <v>31</v>
      </c>
      <c r="C154" s="1">
        <v>0</v>
      </c>
      <c r="D154" s="1"/>
      <c r="E154" s="1">
        <v>0</v>
      </c>
      <c r="F154" s="1">
        <v>0</v>
      </c>
      <c r="G154" s="40">
        <f>H154+I154+J154</f>
        <v>0</v>
      </c>
      <c r="H154" s="40"/>
      <c r="I154" s="40"/>
      <c r="J154" s="40"/>
      <c r="K154" s="40">
        <f>L154+M154+N154</f>
        <v>0</v>
      </c>
      <c r="L154" s="1"/>
      <c r="M154" s="1">
        <f>E154-F154</f>
        <v>0</v>
      </c>
      <c r="N154" s="1"/>
      <c r="O154" s="40">
        <f>P154+Q154+R154</f>
        <v>0</v>
      </c>
      <c r="P154" s="1">
        <v>0</v>
      </c>
      <c r="Q154" s="1">
        <v>0</v>
      </c>
      <c r="R154" s="1">
        <v>0</v>
      </c>
      <c r="S154" s="40">
        <v>0</v>
      </c>
      <c r="T154" s="1"/>
      <c r="U154" s="1"/>
      <c r="V154" s="1"/>
      <c r="W154" s="40">
        <v>0</v>
      </c>
      <c r="X154" s="1"/>
      <c r="Y154" s="1"/>
      <c r="Z154" s="1"/>
      <c r="AA154" s="20">
        <f>AB154+AC154+AD154</f>
        <v>0</v>
      </c>
      <c r="AB154" s="1">
        <f t="shared" si="37"/>
        <v>0</v>
      </c>
      <c r="AC154" s="40">
        <f t="shared" si="37"/>
        <v>0</v>
      </c>
      <c r="AD154" s="4">
        <f t="shared" si="37"/>
        <v>0</v>
      </c>
      <c r="AE154" s="40">
        <f>AF154+AG154+AH154</f>
        <v>0</v>
      </c>
      <c r="AF154" s="1"/>
      <c r="AG154" s="40"/>
      <c r="AH154" s="4"/>
      <c r="AI154" s="40"/>
      <c r="AJ154" s="40"/>
      <c r="AM154" s="119">
        <f t="shared" si="26"/>
        <v>0</v>
      </c>
      <c r="AN154" s="119">
        <f t="shared" si="25"/>
        <v>0</v>
      </c>
    </row>
    <row r="155" spans="1:40" s="122" customFormat="1" ht="19.899999999999999" customHeight="1" x14ac:dyDescent="0.2">
      <c r="A155" s="16"/>
      <c r="B155" s="127" t="s">
        <v>32</v>
      </c>
      <c r="C155" s="1">
        <v>19225.041000000001</v>
      </c>
      <c r="D155" s="1"/>
      <c r="E155" s="1">
        <v>0</v>
      </c>
      <c r="F155" s="1">
        <v>0</v>
      </c>
      <c r="G155" s="40">
        <f>H155+I155+J155</f>
        <v>0</v>
      </c>
      <c r="H155" s="40"/>
      <c r="I155" s="40"/>
      <c r="J155" s="40"/>
      <c r="K155" s="40">
        <f>L155+M155+N155</f>
        <v>0</v>
      </c>
      <c r="L155" s="1"/>
      <c r="M155" s="1">
        <f>E155-F155</f>
        <v>0</v>
      </c>
      <c r="N155" s="1"/>
      <c r="O155" s="40">
        <f>P155+Q155+R155</f>
        <v>9513.7072200000002</v>
      </c>
      <c r="P155" s="1">
        <v>0</v>
      </c>
      <c r="Q155" s="1">
        <v>9513.7072200000002</v>
      </c>
      <c r="R155" s="1">
        <v>0</v>
      </c>
      <c r="S155" s="40">
        <v>9513.6711699999996</v>
      </c>
      <c r="T155" s="1"/>
      <c r="U155" s="1">
        <v>9513.6711699999996</v>
      </c>
      <c r="V155" s="1"/>
      <c r="W155" s="40">
        <v>9513.6711699999996</v>
      </c>
      <c r="X155" s="1"/>
      <c r="Y155" s="1">
        <v>9513.6711699999996</v>
      </c>
      <c r="Z155" s="1"/>
      <c r="AA155" s="20">
        <f>AB155+AC155+AD155</f>
        <v>0</v>
      </c>
      <c r="AB155" s="1">
        <f t="shared" si="37"/>
        <v>0</v>
      </c>
      <c r="AC155" s="40">
        <f t="shared" si="37"/>
        <v>0</v>
      </c>
      <c r="AD155" s="4">
        <f t="shared" si="37"/>
        <v>0</v>
      </c>
      <c r="AE155" s="40">
        <f>AF155+AG155+AH155</f>
        <v>0</v>
      </c>
      <c r="AF155" s="1"/>
      <c r="AG155" s="40"/>
      <c r="AH155" s="4"/>
      <c r="AI155" s="40"/>
      <c r="AJ155" s="40"/>
      <c r="AM155" s="119">
        <f t="shared" si="26"/>
        <v>0</v>
      </c>
      <c r="AN155" s="119">
        <f t="shared" si="25"/>
        <v>0</v>
      </c>
    </row>
    <row r="156" spans="1:40" s="122" customFormat="1" ht="19.899999999999999" customHeight="1" x14ac:dyDescent="0.2">
      <c r="A156" s="16"/>
      <c r="B156" s="127" t="s">
        <v>33</v>
      </c>
      <c r="C156" s="1">
        <v>0</v>
      </c>
      <c r="D156" s="1"/>
      <c r="E156" s="1">
        <v>0</v>
      </c>
      <c r="F156" s="1">
        <v>0</v>
      </c>
      <c r="G156" s="40">
        <f>H156+I156+J156</f>
        <v>0</v>
      </c>
      <c r="H156" s="40"/>
      <c r="I156" s="40"/>
      <c r="J156" s="40"/>
      <c r="K156" s="40">
        <f>L156+M156+N156</f>
        <v>0</v>
      </c>
      <c r="L156" s="1"/>
      <c r="M156" s="1">
        <f>E156-F156</f>
        <v>0</v>
      </c>
      <c r="N156" s="1"/>
      <c r="O156" s="40">
        <f>P156+Q156+R156</f>
        <v>0</v>
      </c>
      <c r="P156" s="1">
        <v>0</v>
      </c>
      <c r="Q156" s="1">
        <v>0</v>
      </c>
      <c r="R156" s="1">
        <v>0</v>
      </c>
      <c r="S156" s="40">
        <v>0</v>
      </c>
      <c r="T156" s="1"/>
      <c r="U156" s="1"/>
      <c r="V156" s="1"/>
      <c r="W156" s="40">
        <v>0</v>
      </c>
      <c r="X156" s="1"/>
      <c r="Y156" s="1"/>
      <c r="Z156" s="1"/>
      <c r="AA156" s="20">
        <f>AB156+AC156+AD156</f>
        <v>0</v>
      </c>
      <c r="AB156" s="1">
        <f t="shared" si="37"/>
        <v>0</v>
      </c>
      <c r="AC156" s="40">
        <f t="shared" si="37"/>
        <v>0</v>
      </c>
      <c r="AD156" s="4">
        <f t="shared" si="37"/>
        <v>0</v>
      </c>
      <c r="AE156" s="40">
        <f>AF156+AG156+AH156</f>
        <v>0</v>
      </c>
      <c r="AF156" s="1"/>
      <c r="AG156" s="40"/>
      <c r="AH156" s="4"/>
      <c r="AI156" s="40"/>
      <c r="AJ156" s="40"/>
      <c r="AM156" s="119">
        <f t="shared" si="26"/>
        <v>0</v>
      </c>
      <c r="AN156" s="119">
        <f t="shared" si="25"/>
        <v>0</v>
      </c>
    </row>
    <row r="157" spans="1:40" s="122" customFormat="1" ht="19.899999999999999" customHeight="1" x14ac:dyDescent="0.2">
      <c r="A157" s="16"/>
      <c r="B157" s="127" t="s">
        <v>34</v>
      </c>
      <c r="C157" s="1">
        <v>987.51130000000001</v>
      </c>
      <c r="D157" s="1"/>
      <c r="E157" s="1">
        <v>0</v>
      </c>
      <c r="F157" s="1">
        <v>0</v>
      </c>
      <c r="G157" s="40">
        <f>H157+I157+J157</f>
        <v>0</v>
      </c>
      <c r="H157" s="40"/>
      <c r="I157" s="40"/>
      <c r="J157" s="40"/>
      <c r="K157" s="40">
        <f>L157+M157+N157</f>
        <v>0</v>
      </c>
      <c r="L157" s="1"/>
      <c r="M157" s="1">
        <f>E157-F157</f>
        <v>0</v>
      </c>
      <c r="N157" s="1"/>
      <c r="O157" s="40">
        <f>P157+Q157+R157</f>
        <v>486.2927800000017</v>
      </c>
      <c r="P157" s="1">
        <v>0</v>
      </c>
      <c r="Q157" s="1">
        <v>486.2927800000017</v>
      </c>
      <c r="R157" s="1">
        <v>0</v>
      </c>
      <c r="S157" s="40">
        <f>T157+U157+V157</f>
        <v>482.79082999999991</v>
      </c>
      <c r="T157" s="1">
        <f>T153-SUM(T154:T156)</f>
        <v>0</v>
      </c>
      <c r="U157" s="1">
        <f>U153-SUM(U154:U156)</f>
        <v>482.79082999999991</v>
      </c>
      <c r="V157" s="1">
        <f>V153-SUM(V154:V156)</f>
        <v>0</v>
      </c>
      <c r="W157" s="40">
        <f>X157+Y157+Z157</f>
        <v>482.79082999999991</v>
      </c>
      <c r="X157" s="1">
        <f>X153-SUM(X154:X156)</f>
        <v>0</v>
      </c>
      <c r="Y157" s="1">
        <f>Y153-SUM(Y154:Y156)</f>
        <v>482.79082999999991</v>
      </c>
      <c r="Z157" s="1">
        <f>Z153-SUM(Z154:Z156)</f>
        <v>0</v>
      </c>
      <c r="AA157" s="20">
        <f>AB157+AC157+AD157</f>
        <v>0</v>
      </c>
      <c r="AB157" s="1">
        <f t="shared" si="37"/>
        <v>0</v>
      </c>
      <c r="AC157" s="40">
        <f t="shared" si="37"/>
        <v>0</v>
      </c>
      <c r="AD157" s="4">
        <f t="shared" si="37"/>
        <v>0</v>
      </c>
      <c r="AE157" s="40">
        <f>AF157+AG157+AH157</f>
        <v>0</v>
      </c>
      <c r="AF157" s="1"/>
      <c r="AG157" s="40"/>
      <c r="AH157" s="4"/>
      <c r="AI157" s="40"/>
      <c r="AJ157" s="40"/>
      <c r="AM157" s="119">
        <f t="shared" si="26"/>
        <v>0</v>
      </c>
      <c r="AN157" s="119">
        <f t="shared" si="25"/>
        <v>0</v>
      </c>
    </row>
    <row r="158" spans="1:40" s="122" customFormat="1" ht="83.45" customHeight="1" x14ac:dyDescent="0.2">
      <c r="A158" s="16">
        <v>30</v>
      </c>
      <c r="B158" s="132" t="s">
        <v>67</v>
      </c>
      <c r="C158" s="24">
        <v>550000</v>
      </c>
      <c r="D158" s="24">
        <f>SUM(D159:D162)</f>
        <v>12076.141089999999</v>
      </c>
      <c r="E158" s="24">
        <v>12690.78421</v>
      </c>
      <c r="F158" s="24">
        <v>12076.141100000001</v>
      </c>
      <c r="G158" s="25">
        <f t="shared" si="35"/>
        <v>0</v>
      </c>
      <c r="H158" s="25"/>
      <c r="I158" s="25"/>
      <c r="J158" s="25"/>
      <c r="K158" s="25">
        <f t="shared" si="36"/>
        <v>614.64311999999995</v>
      </c>
      <c r="L158" s="26"/>
      <c r="M158" s="26">
        <v>614.64311999999995</v>
      </c>
      <c r="N158" s="26"/>
      <c r="O158" s="25">
        <f t="shared" si="32"/>
        <v>0</v>
      </c>
      <c r="P158" s="26">
        <v>0</v>
      </c>
      <c r="Q158" s="26">
        <v>0</v>
      </c>
      <c r="R158" s="26">
        <v>0</v>
      </c>
      <c r="S158" s="40">
        <f>T158+U158+V158</f>
        <v>0</v>
      </c>
      <c r="T158" s="1">
        <v>0</v>
      </c>
      <c r="U158" s="1">
        <v>0</v>
      </c>
      <c r="V158" s="1">
        <v>0</v>
      </c>
      <c r="W158" s="25">
        <f>X158+Y158+Z158</f>
        <v>0</v>
      </c>
      <c r="X158" s="26">
        <v>0</v>
      </c>
      <c r="Y158" s="26">
        <v>0</v>
      </c>
      <c r="Z158" s="26">
        <v>0</v>
      </c>
      <c r="AA158" s="20">
        <f t="shared" si="33"/>
        <v>0</v>
      </c>
      <c r="AB158" s="1">
        <f t="shared" si="37"/>
        <v>0</v>
      </c>
      <c r="AC158" s="40">
        <f t="shared" si="37"/>
        <v>0</v>
      </c>
      <c r="AD158" s="4">
        <f t="shared" si="37"/>
        <v>0</v>
      </c>
      <c r="AE158" s="25">
        <f t="shared" si="34"/>
        <v>614.64311999999995</v>
      </c>
      <c r="AF158" s="26"/>
      <c r="AG158" s="25">
        <v>614.64311999999995</v>
      </c>
      <c r="AH158" s="38"/>
      <c r="AI158" s="25"/>
      <c r="AJ158" s="25"/>
      <c r="AM158" s="119">
        <f t="shared" si="26"/>
        <v>-614.64311999999995</v>
      </c>
      <c r="AN158" s="119">
        <f t="shared" si="25"/>
        <v>-614.64311999999995</v>
      </c>
    </row>
    <row r="159" spans="1:40" s="122" customFormat="1" ht="19.899999999999999" customHeight="1" x14ac:dyDescent="0.2">
      <c r="A159" s="16"/>
      <c r="B159" s="127" t="s">
        <v>31</v>
      </c>
      <c r="C159" s="1">
        <v>11500</v>
      </c>
      <c r="D159" s="1">
        <f>C159</f>
        <v>11500</v>
      </c>
      <c r="E159" s="1">
        <v>11500</v>
      </c>
      <c r="F159" s="1">
        <v>11500</v>
      </c>
      <c r="G159" s="40">
        <f t="shared" si="35"/>
        <v>0</v>
      </c>
      <c r="H159" s="40"/>
      <c r="I159" s="40"/>
      <c r="J159" s="40"/>
      <c r="K159" s="40">
        <f t="shared" si="36"/>
        <v>0</v>
      </c>
      <c r="L159" s="1"/>
      <c r="M159" s="1">
        <f>E159-F159</f>
        <v>0</v>
      </c>
      <c r="N159" s="1"/>
      <c r="O159" s="40">
        <f t="shared" si="32"/>
        <v>0</v>
      </c>
      <c r="P159" s="1">
        <v>0</v>
      </c>
      <c r="Q159" s="1">
        <v>0</v>
      </c>
      <c r="R159" s="1">
        <v>0</v>
      </c>
      <c r="S159" s="40">
        <v>0</v>
      </c>
      <c r="T159" s="1"/>
      <c r="U159" s="1"/>
      <c r="V159" s="1"/>
      <c r="W159" s="40">
        <v>0</v>
      </c>
      <c r="X159" s="1"/>
      <c r="Y159" s="1"/>
      <c r="Z159" s="1"/>
      <c r="AA159" s="20">
        <f t="shared" si="33"/>
        <v>0</v>
      </c>
      <c r="AB159" s="1">
        <f t="shared" si="37"/>
        <v>0</v>
      </c>
      <c r="AC159" s="40">
        <f t="shared" si="37"/>
        <v>0</v>
      </c>
      <c r="AD159" s="4">
        <f t="shared" si="37"/>
        <v>0</v>
      </c>
      <c r="AE159" s="40">
        <f t="shared" si="34"/>
        <v>0</v>
      </c>
      <c r="AF159" s="1"/>
      <c r="AG159" s="40"/>
      <c r="AH159" s="4"/>
      <c r="AI159" s="40"/>
      <c r="AJ159" s="40"/>
      <c r="AM159" s="119">
        <f t="shared" si="26"/>
        <v>0</v>
      </c>
      <c r="AN159" s="119">
        <f t="shared" si="25"/>
        <v>0</v>
      </c>
    </row>
    <row r="160" spans="1:40" s="122" customFormat="1" ht="19.899999999999999" customHeight="1" x14ac:dyDescent="0.2">
      <c r="A160" s="16"/>
      <c r="B160" s="127" t="s">
        <v>32</v>
      </c>
      <c r="C160" s="1">
        <v>515433.12835999997</v>
      </c>
      <c r="D160" s="1"/>
      <c r="E160" s="1">
        <v>0</v>
      </c>
      <c r="F160" s="1">
        <v>0</v>
      </c>
      <c r="G160" s="40">
        <f t="shared" si="35"/>
        <v>0</v>
      </c>
      <c r="H160" s="40"/>
      <c r="I160" s="40"/>
      <c r="J160" s="40"/>
      <c r="K160" s="40">
        <f t="shared" si="36"/>
        <v>0</v>
      </c>
      <c r="L160" s="1"/>
      <c r="M160" s="1">
        <f>E160-F160</f>
        <v>0</v>
      </c>
      <c r="N160" s="1"/>
      <c r="O160" s="40">
        <f t="shared" si="32"/>
        <v>0</v>
      </c>
      <c r="P160" s="1">
        <v>0</v>
      </c>
      <c r="Q160" s="1">
        <v>0</v>
      </c>
      <c r="R160" s="1">
        <v>0</v>
      </c>
      <c r="S160" s="40">
        <v>0</v>
      </c>
      <c r="T160" s="1"/>
      <c r="U160" s="1"/>
      <c r="V160" s="1"/>
      <c r="W160" s="40">
        <v>0</v>
      </c>
      <c r="X160" s="1"/>
      <c r="Y160" s="1"/>
      <c r="Z160" s="1"/>
      <c r="AA160" s="20">
        <f t="shared" si="33"/>
        <v>0</v>
      </c>
      <c r="AB160" s="1">
        <f t="shared" si="37"/>
        <v>0</v>
      </c>
      <c r="AC160" s="40">
        <f t="shared" si="37"/>
        <v>0</v>
      </c>
      <c r="AD160" s="4">
        <f t="shared" si="37"/>
        <v>0</v>
      </c>
      <c r="AE160" s="40">
        <f t="shared" si="34"/>
        <v>0</v>
      </c>
      <c r="AF160" s="1"/>
      <c r="AG160" s="40"/>
      <c r="AH160" s="4"/>
      <c r="AI160" s="40"/>
      <c r="AJ160" s="40"/>
      <c r="AM160" s="119">
        <f t="shared" si="26"/>
        <v>0</v>
      </c>
      <c r="AN160" s="119">
        <f t="shared" si="25"/>
        <v>0</v>
      </c>
    </row>
    <row r="161" spans="1:40" s="122" customFormat="1" ht="19.899999999999999" customHeight="1" x14ac:dyDescent="0.2">
      <c r="A161" s="16"/>
      <c r="B161" s="127" t="s">
        <v>33</v>
      </c>
      <c r="C161" s="1">
        <v>0</v>
      </c>
      <c r="D161" s="1"/>
      <c r="E161" s="1">
        <v>0</v>
      </c>
      <c r="F161" s="1">
        <v>0</v>
      </c>
      <c r="G161" s="40">
        <f t="shared" si="35"/>
        <v>0</v>
      </c>
      <c r="H161" s="40"/>
      <c r="I161" s="40"/>
      <c r="J161" s="40"/>
      <c r="K161" s="40">
        <f t="shared" si="36"/>
        <v>0</v>
      </c>
      <c r="L161" s="1"/>
      <c r="M161" s="1">
        <f>E161-F161</f>
        <v>0</v>
      </c>
      <c r="N161" s="1"/>
      <c r="O161" s="40">
        <f t="shared" si="32"/>
        <v>0</v>
      </c>
      <c r="P161" s="1">
        <v>0</v>
      </c>
      <c r="Q161" s="1">
        <v>0</v>
      </c>
      <c r="R161" s="1">
        <v>0</v>
      </c>
      <c r="S161" s="40">
        <v>0</v>
      </c>
      <c r="T161" s="1"/>
      <c r="U161" s="1"/>
      <c r="V161" s="1"/>
      <c r="W161" s="40">
        <v>0</v>
      </c>
      <c r="X161" s="1"/>
      <c r="Y161" s="1"/>
      <c r="Z161" s="1"/>
      <c r="AA161" s="20">
        <f t="shared" si="33"/>
        <v>0</v>
      </c>
      <c r="AB161" s="1">
        <f t="shared" si="37"/>
        <v>0</v>
      </c>
      <c r="AC161" s="40">
        <f t="shared" si="37"/>
        <v>0</v>
      </c>
      <c r="AD161" s="4">
        <f t="shared" si="37"/>
        <v>0</v>
      </c>
      <c r="AE161" s="40">
        <f t="shared" si="34"/>
        <v>0</v>
      </c>
      <c r="AF161" s="1"/>
      <c r="AG161" s="40"/>
      <c r="AH161" s="4"/>
      <c r="AI161" s="40"/>
      <c r="AJ161" s="40"/>
      <c r="AM161" s="119">
        <f t="shared" si="26"/>
        <v>0</v>
      </c>
      <c r="AN161" s="119">
        <f t="shared" si="25"/>
        <v>0</v>
      </c>
    </row>
    <row r="162" spans="1:40" s="122" customFormat="1" ht="19.899999999999999" customHeight="1" x14ac:dyDescent="0.2">
      <c r="A162" s="16"/>
      <c r="B162" s="127" t="s">
        <v>34</v>
      </c>
      <c r="C162" s="1">
        <v>23066.871639999998</v>
      </c>
      <c r="D162" s="1">
        <v>576.14108999999939</v>
      </c>
      <c r="E162" s="1">
        <v>1190.7842100000003</v>
      </c>
      <c r="F162" s="1">
        <v>576.14108999999939</v>
      </c>
      <c r="G162" s="40">
        <f t="shared" si="35"/>
        <v>0</v>
      </c>
      <c r="H162" s="40"/>
      <c r="I162" s="40"/>
      <c r="J162" s="40"/>
      <c r="K162" s="40">
        <f t="shared" si="36"/>
        <v>614.64312000000086</v>
      </c>
      <c r="L162" s="1"/>
      <c r="M162" s="1">
        <f>E162-F162</f>
        <v>614.64312000000086</v>
      </c>
      <c r="N162" s="1"/>
      <c r="O162" s="40">
        <f t="shared" si="32"/>
        <v>0</v>
      </c>
      <c r="P162" s="1">
        <v>0</v>
      </c>
      <c r="Q162" s="1">
        <v>0</v>
      </c>
      <c r="R162" s="1">
        <v>0</v>
      </c>
      <c r="S162" s="40">
        <f>T162+U162+V162</f>
        <v>0</v>
      </c>
      <c r="T162" s="1">
        <f>T158-SUM(T159:T161)</f>
        <v>0</v>
      </c>
      <c r="U162" s="1">
        <f>U158-SUM(U159:U161)</f>
        <v>0</v>
      </c>
      <c r="V162" s="1">
        <f>V158-SUM(V159:V161)</f>
        <v>0</v>
      </c>
      <c r="W162" s="40">
        <f>X162+Y162+Z162</f>
        <v>0</v>
      </c>
      <c r="X162" s="1">
        <f>X158-SUM(X159:X161)</f>
        <v>0</v>
      </c>
      <c r="Y162" s="1">
        <f>Y158-SUM(Y159:Y161)</f>
        <v>0</v>
      </c>
      <c r="Z162" s="1">
        <f>Z158-SUM(Z159:Z161)</f>
        <v>0</v>
      </c>
      <c r="AA162" s="20">
        <f t="shared" si="33"/>
        <v>-9.0949470177292824E-13</v>
      </c>
      <c r="AB162" s="1">
        <f t="shared" si="37"/>
        <v>0</v>
      </c>
      <c r="AC162" s="40">
        <f t="shared" si="37"/>
        <v>-9.0949470177292824E-13</v>
      </c>
      <c r="AD162" s="4">
        <f t="shared" si="37"/>
        <v>0</v>
      </c>
      <c r="AE162" s="40">
        <f t="shared" si="34"/>
        <v>614.64311999999995</v>
      </c>
      <c r="AF162" s="1"/>
      <c r="AG162" s="40">
        <v>614.64311999999995</v>
      </c>
      <c r="AH162" s="4"/>
      <c r="AI162" s="40"/>
      <c r="AJ162" s="40"/>
      <c r="AM162" s="119">
        <f t="shared" si="26"/>
        <v>-614.64312000000086</v>
      </c>
      <c r="AN162" s="119">
        <f t="shared" si="25"/>
        <v>-614.64312000000086</v>
      </c>
    </row>
    <row r="163" spans="1:40" s="122" customFormat="1" ht="166.15" customHeight="1" x14ac:dyDescent="0.2">
      <c r="A163" s="16" t="s">
        <v>348</v>
      </c>
      <c r="B163" s="132" t="s">
        <v>349</v>
      </c>
      <c r="C163" s="133">
        <v>78169.111680000002</v>
      </c>
      <c r="D163" s="133"/>
      <c r="E163" s="133">
        <v>78169.033299999996</v>
      </c>
      <c r="F163" s="133">
        <v>78169.111680000002</v>
      </c>
      <c r="G163" s="25">
        <f t="shared" si="35"/>
        <v>7.8380000006291084E-2</v>
      </c>
      <c r="H163" s="26"/>
      <c r="I163" s="26">
        <f>F163-E163</f>
        <v>7.8380000006291084E-2</v>
      </c>
      <c r="J163" s="26"/>
      <c r="K163" s="25">
        <f t="shared" si="36"/>
        <v>0</v>
      </c>
      <c r="L163" s="26"/>
      <c r="M163" s="26"/>
      <c r="N163" s="26"/>
      <c r="O163" s="25">
        <f t="shared" si="32"/>
        <v>0</v>
      </c>
      <c r="P163" s="26"/>
      <c r="Q163" s="26"/>
      <c r="R163" s="26"/>
      <c r="S163" s="40">
        <f>T163+U163+V163</f>
        <v>0</v>
      </c>
      <c r="T163" s="1"/>
      <c r="U163" s="1"/>
      <c r="V163" s="1"/>
      <c r="W163" s="25">
        <f>X163+Y163+Z163</f>
        <v>0</v>
      </c>
      <c r="X163" s="26"/>
      <c r="Y163" s="26"/>
      <c r="Z163" s="26"/>
      <c r="AA163" s="20">
        <f t="shared" si="33"/>
        <v>7.8380000006291084E-2</v>
      </c>
      <c r="AB163" s="1">
        <f t="shared" si="37"/>
        <v>0</v>
      </c>
      <c r="AC163" s="40">
        <f t="shared" si="37"/>
        <v>7.8380000006291084E-2</v>
      </c>
      <c r="AD163" s="4">
        <f t="shared" si="37"/>
        <v>0</v>
      </c>
      <c r="AE163" s="25">
        <f t="shared" si="34"/>
        <v>0</v>
      </c>
      <c r="AF163" s="26"/>
      <c r="AG163" s="25"/>
      <c r="AH163" s="38"/>
      <c r="AI163" s="25"/>
      <c r="AJ163" s="25"/>
      <c r="AM163" s="119">
        <f t="shared" si="26"/>
        <v>7.8380000006291084E-2</v>
      </c>
      <c r="AN163" s="119">
        <f t="shared" si="25"/>
        <v>7.8380000006291084E-2</v>
      </c>
    </row>
    <row r="164" spans="1:40" s="122" customFormat="1" ht="57.6" customHeight="1" x14ac:dyDescent="0.2">
      <c r="A164" s="15">
        <v>32</v>
      </c>
      <c r="B164" s="134" t="s">
        <v>68</v>
      </c>
      <c r="C164" s="24">
        <v>182652.56836999976</v>
      </c>
      <c r="D164" s="24">
        <f>SUM(D165:D168)</f>
        <v>3264.1796100000001</v>
      </c>
      <c r="E164" s="24">
        <v>3264.1796100000001</v>
      </c>
      <c r="F164" s="24">
        <v>3264.1796099999992</v>
      </c>
      <c r="G164" s="25">
        <f t="shared" si="35"/>
        <v>0</v>
      </c>
      <c r="H164" s="25"/>
      <c r="I164" s="25"/>
      <c r="J164" s="25"/>
      <c r="K164" s="25">
        <f t="shared" si="36"/>
        <v>0</v>
      </c>
      <c r="L164" s="26"/>
      <c r="M164" s="26"/>
      <c r="N164" s="26"/>
      <c r="O164" s="25">
        <f t="shared" si="32"/>
        <v>182668.5</v>
      </c>
      <c r="P164" s="26">
        <v>0</v>
      </c>
      <c r="Q164" s="26">
        <v>182668.5</v>
      </c>
      <c r="R164" s="26">
        <v>0</v>
      </c>
      <c r="S164" s="40">
        <f>T164+U164+V164</f>
        <v>179388.38876</v>
      </c>
      <c r="T164" s="1">
        <v>0</v>
      </c>
      <c r="U164" s="1">
        <v>179388.38876</v>
      </c>
      <c r="V164" s="1">
        <v>0</v>
      </c>
      <c r="W164" s="25">
        <f>X164+Y164+Z164</f>
        <v>179388.38876</v>
      </c>
      <c r="X164" s="26">
        <v>0</v>
      </c>
      <c r="Y164" s="26">
        <v>179388.38876</v>
      </c>
      <c r="Z164" s="26">
        <v>0</v>
      </c>
      <c r="AA164" s="20">
        <f t="shared" si="33"/>
        <v>0</v>
      </c>
      <c r="AB164" s="1">
        <f t="shared" si="37"/>
        <v>0</v>
      </c>
      <c r="AC164" s="40">
        <f t="shared" si="37"/>
        <v>0</v>
      </c>
      <c r="AD164" s="4">
        <f t="shared" si="37"/>
        <v>0</v>
      </c>
      <c r="AE164" s="25">
        <f t="shared" si="34"/>
        <v>0</v>
      </c>
      <c r="AF164" s="26"/>
      <c r="AG164" s="25"/>
      <c r="AH164" s="38"/>
      <c r="AI164" s="25" t="s">
        <v>232</v>
      </c>
      <c r="AJ164" s="25" t="s">
        <v>232</v>
      </c>
      <c r="AM164" s="119">
        <f t="shared" si="26"/>
        <v>0</v>
      </c>
      <c r="AN164" s="119">
        <f t="shared" si="25"/>
        <v>0</v>
      </c>
    </row>
    <row r="165" spans="1:40" s="122" customFormat="1" ht="19.899999999999999" customHeight="1" x14ac:dyDescent="0.2">
      <c r="A165" s="15"/>
      <c r="B165" s="127" t="s">
        <v>31</v>
      </c>
      <c r="C165" s="1">
        <v>3050</v>
      </c>
      <c r="D165" s="1">
        <f>C165</f>
        <v>3050</v>
      </c>
      <c r="E165" s="1">
        <v>3050</v>
      </c>
      <c r="F165" s="1">
        <v>3050</v>
      </c>
      <c r="G165" s="40">
        <f t="shared" si="35"/>
        <v>0</v>
      </c>
      <c r="H165" s="40"/>
      <c r="I165" s="40">
        <f>F165-E165</f>
        <v>0</v>
      </c>
      <c r="J165" s="40"/>
      <c r="K165" s="40">
        <f t="shared" si="36"/>
        <v>0</v>
      </c>
      <c r="L165" s="1"/>
      <c r="M165" s="1"/>
      <c r="N165" s="1"/>
      <c r="O165" s="40">
        <f t="shared" si="32"/>
        <v>0</v>
      </c>
      <c r="P165" s="1">
        <v>0</v>
      </c>
      <c r="Q165" s="1">
        <v>0</v>
      </c>
      <c r="R165" s="1">
        <v>0</v>
      </c>
      <c r="S165" s="40">
        <v>0</v>
      </c>
      <c r="T165" s="1"/>
      <c r="U165" s="1"/>
      <c r="V165" s="1"/>
      <c r="W165" s="40">
        <v>0</v>
      </c>
      <c r="X165" s="1"/>
      <c r="Y165" s="1"/>
      <c r="Z165" s="1"/>
      <c r="AA165" s="20">
        <f t="shared" si="33"/>
        <v>0</v>
      </c>
      <c r="AB165" s="1">
        <f t="shared" si="37"/>
        <v>0</v>
      </c>
      <c r="AC165" s="40">
        <f t="shared" si="37"/>
        <v>0</v>
      </c>
      <c r="AD165" s="4">
        <f t="shared" si="37"/>
        <v>0</v>
      </c>
      <c r="AE165" s="40">
        <f t="shared" si="34"/>
        <v>0</v>
      </c>
      <c r="AF165" s="1"/>
      <c r="AG165" s="40"/>
      <c r="AH165" s="4"/>
      <c r="AI165" s="40"/>
      <c r="AJ165" s="40"/>
      <c r="AM165" s="119">
        <f t="shared" si="26"/>
        <v>0</v>
      </c>
      <c r="AN165" s="119">
        <f t="shared" si="25"/>
        <v>0</v>
      </c>
    </row>
    <row r="166" spans="1:40" s="122" customFormat="1" ht="19.899999999999999" customHeight="1" x14ac:dyDescent="0.2">
      <c r="A166" s="15"/>
      <c r="B166" s="127" t="s">
        <v>32</v>
      </c>
      <c r="C166" s="1">
        <v>166459.30718</v>
      </c>
      <c r="D166" s="1"/>
      <c r="E166" s="1">
        <v>0</v>
      </c>
      <c r="F166" s="1">
        <v>0</v>
      </c>
      <c r="G166" s="40">
        <f t="shared" si="35"/>
        <v>0</v>
      </c>
      <c r="H166" s="40"/>
      <c r="I166" s="40">
        <f>F166-E166</f>
        <v>0</v>
      </c>
      <c r="J166" s="40"/>
      <c r="K166" s="40">
        <f t="shared" si="36"/>
        <v>0</v>
      </c>
      <c r="L166" s="1"/>
      <c r="M166" s="1"/>
      <c r="N166" s="1"/>
      <c r="O166" s="40">
        <f t="shared" si="32"/>
        <v>166459.30718</v>
      </c>
      <c r="P166" s="1">
        <v>0</v>
      </c>
      <c r="Q166" s="1">
        <v>166459.30718</v>
      </c>
      <c r="R166" s="1">
        <v>0</v>
      </c>
      <c r="S166" s="40">
        <v>166459.30718</v>
      </c>
      <c r="T166" s="1"/>
      <c r="U166" s="1">
        <v>166459.30717999997</v>
      </c>
      <c r="V166" s="1"/>
      <c r="W166" s="40">
        <v>166459.30717999997</v>
      </c>
      <c r="X166" s="1"/>
      <c r="Y166" s="1">
        <v>166459.30717999997</v>
      </c>
      <c r="Z166" s="1"/>
      <c r="AA166" s="20">
        <f t="shared" si="33"/>
        <v>0</v>
      </c>
      <c r="AB166" s="1">
        <f t="shared" si="37"/>
        <v>0</v>
      </c>
      <c r="AC166" s="40">
        <f t="shared" si="37"/>
        <v>0</v>
      </c>
      <c r="AD166" s="4">
        <f t="shared" si="37"/>
        <v>0</v>
      </c>
      <c r="AE166" s="40">
        <f t="shared" si="34"/>
        <v>0</v>
      </c>
      <c r="AF166" s="1"/>
      <c r="AG166" s="40"/>
      <c r="AH166" s="4"/>
      <c r="AI166" s="40"/>
      <c r="AJ166" s="40"/>
      <c r="AM166" s="119">
        <f t="shared" si="26"/>
        <v>0</v>
      </c>
      <c r="AN166" s="119">
        <f t="shared" si="25"/>
        <v>0</v>
      </c>
    </row>
    <row r="167" spans="1:40" s="122" customFormat="1" ht="19.899999999999999" customHeight="1" x14ac:dyDescent="0.2">
      <c r="A167" s="15"/>
      <c r="B167" s="127" t="s">
        <v>33</v>
      </c>
      <c r="C167" s="1">
        <v>0</v>
      </c>
      <c r="D167" s="1"/>
      <c r="E167" s="1">
        <v>0</v>
      </c>
      <c r="F167" s="1">
        <v>0</v>
      </c>
      <c r="G167" s="40">
        <f t="shared" si="35"/>
        <v>0</v>
      </c>
      <c r="H167" s="40"/>
      <c r="I167" s="40">
        <f>F167-E167</f>
        <v>0</v>
      </c>
      <c r="J167" s="40"/>
      <c r="K167" s="40">
        <f t="shared" si="36"/>
        <v>0</v>
      </c>
      <c r="L167" s="1"/>
      <c r="M167" s="1"/>
      <c r="N167" s="1"/>
      <c r="O167" s="40">
        <f t="shared" si="32"/>
        <v>0</v>
      </c>
      <c r="P167" s="1">
        <v>0</v>
      </c>
      <c r="Q167" s="1">
        <v>0</v>
      </c>
      <c r="R167" s="1">
        <v>0</v>
      </c>
      <c r="S167" s="40">
        <v>0</v>
      </c>
      <c r="T167" s="1"/>
      <c r="U167" s="1"/>
      <c r="V167" s="1"/>
      <c r="W167" s="40">
        <v>0</v>
      </c>
      <c r="X167" s="1"/>
      <c r="Y167" s="1"/>
      <c r="Z167" s="1"/>
      <c r="AA167" s="20">
        <f t="shared" si="33"/>
        <v>0</v>
      </c>
      <c r="AB167" s="1">
        <f t="shared" ref="AB167:AD168" si="38">X167+H167-L167-(T167-AF167)</f>
        <v>0</v>
      </c>
      <c r="AC167" s="40">
        <f t="shared" si="38"/>
        <v>0</v>
      </c>
      <c r="AD167" s="4">
        <f t="shared" si="38"/>
        <v>0</v>
      </c>
      <c r="AE167" s="40">
        <f t="shared" si="34"/>
        <v>0</v>
      </c>
      <c r="AF167" s="1"/>
      <c r="AG167" s="40"/>
      <c r="AH167" s="4"/>
      <c r="AI167" s="40"/>
      <c r="AJ167" s="40"/>
      <c r="AM167" s="119">
        <f t="shared" si="26"/>
        <v>0</v>
      </c>
      <c r="AN167" s="119">
        <f t="shared" si="25"/>
        <v>0</v>
      </c>
    </row>
    <row r="168" spans="1:40" s="122" customFormat="1" ht="19.899999999999999" customHeight="1" x14ac:dyDescent="0.2">
      <c r="A168" s="15"/>
      <c r="B168" s="127" t="s">
        <v>34</v>
      </c>
      <c r="C168" s="1">
        <v>13143.261189999981</v>
      </c>
      <c r="D168" s="1">
        <v>214.17960999999997</v>
      </c>
      <c r="E168" s="1">
        <v>214.17960999999997</v>
      </c>
      <c r="F168" s="1">
        <v>214.17960999999997</v>
      </c>
      <c r="G168" s="40">
        <f t="shared" si="35"/>
        <v>0</v>
      </c>
      <c r="H168" s="40"/>
      <c r="I168" s="40">
        <f>F168-E168</f>
        <v>0</v>
      </c>
      <c r="J168" s="40"/>
      <c r="K168" s="40">
        <f t="shared" si="36"/>
        <v>0</v>
      </c>
      <c r="L168" s="1"/>
      <c r="M168" s="1"/>
      <c r="N168" s="1"/>
      <c r="O168" s="40">
        <f t="shared" si="32"/>
        <v>16209.192820000211</v>
      </c>
      <c r="P168" s="1">
        <v>0</v>
      </c>
      <c r="Q168" s="1">
        <v>16209.192820000211</v>
      </c>
      <c r="R168" s="1">
        <v>0</v>
      </c>
      <c r="S168" s="40">
        <f>T168+U168+V168</f>
        <v>12929.081580000027</v>
      </c>
      <c r="T168" s="1">
        <f>T164-SUM(T165:T167)</f>
        <v>0</v>
      </c>
      <c r="U168" s="1">
        <f>U164-SUM(U165:U167)</f>
        <v>12929.081580000027</v>
      </c>
      <c r="V168" s="1">
        <f>V164-SUM(V165:V167)</f>
        <v>0</v>
      </c>
      <c r="W168" s="40">
        <f>X168+Y168+Z168</f>
        <v>12929.081580000027</v>
      </c>
      <c r="X168" s="1">
        <f>X164-SUM(X165:X167)</f>
        <v>0</v>
      </c>
      <c r="Y168" s="1">
        <f>Y164-SUM(Y165:Y167)</f>
        <v>12929.081580000027</v>
      </c>
      <c r="Z168" s="1">
        <f>Z164-SUM(Z165:Z167)</f>
        <v>0</v>
      </c>
      <c r="AA168" s="20">
        <f t="shared" si="33"/>
        <v>0</v>
      </c>
      <c r="AB168" s="1">
        <f t="shared" si="38"/>
        <v>0</v>
      </c>
      <c r="AC168" s="40">
        <f t="shared" si="38"/>
        <v>0</v>
      </c>
      <c r="AD168" s="4">
        <f t="shared" si="38"/>
        <v>0</v>
      </c>
      <c r="AE168" s="40">
        <f t="shared" si="34"/>
        <v>0</v>
      </c>
      <c r="AF168" s="1"/>
      <c r="AG168" s="40"/>
      <c r="AH168" s="4"/>
      <c r="AI168" s="40"/>
      <c r="AJ168" s="40"/>
      <c r="AM168" s="119">
        <f t="shared" si="26"/>
        <v>0</v>
      </c>
      <c r="AN168" s="119">
        <f t="shared" si="25"/>
        <v>0</v>
      </c>
    </row>
    <row r="169" spans="1:40" s="138" customFormat="1" ht="57.6" customHeight="1" x14ac:dyDescent="0.25">
      <c r="A169" s="135"/>
      <c r="B169" s="125" t="s">
        <v>69</v>
      </c>
      <c r="C169" s="21">
        <f t="shared" ref="C169:F170" si="39">C170</f>
        <v>133969.80000000002</v>
      </c>
      <c r="D169" s="21">
        <f t="shared" si="39"/>
        <v>0</v>
      </c>
      <c r="E169" s="21">
        <f t="shared" si="39"/>
        <v>0</v>
      </c>
      <c r="F169" s="21">
        <f t="shared" si="39"/>
        <v>0</v>
      </c>
      <c r="G169" s="21">
        <f>G170</f>
        <v>0</v>
      </c>
      <c r="H169" s="136">
        <f t="shared" ref="H169:AH170" si="40">H170</f>
        <v>0</v>
      </c>
      <c r="I169" s="136">
        <f t="shared" si="40"/>
        <v>0</v>
      </c>
      <c r="J169" s="136">
        <f t="shared" si="40"/>
        <v>0</v>
      </c>
      <c r="K169" s="21">
        <f t="shared" si="40"/>
        <v>0</v>
      </c>
      <c r="L169" s="136">
        <f t="shared" si="40"/>
        <v>0</v>
      </c>
      <c r="M169" s="136">
        <f t="shared" si="40"/>
        <v>0</v>
      </c>
      <c r="N169" s="136">
        <f t="shared" si="40"/>
        <v>0</v>
      </c>
      <c r="O169" s="21">
        <f t="shared" si="40"/>
        <v>58307.199999999997</v>
      </c>
      <c r="P169" s="136">
        <f t="shared" si="40"/>
        <v>58307.199999999997</v>
      </c>
      <c r="Q169" s="136">
        <f t="shared" si="40"/>
        <v>0</v>
      </c>
      <c r="R169" s="136">
        <f t="shared" si="40"/>
        <v>0</v>
      </c>
      <c r="S169" s="21">
        <f t="shared" si="40"/>
        <v>0</v>
      </c>
      <c r="T169" s="136">
        <f t="shared" si="40"/>
        <v>0</v>
      </c>
      <c r="U169" s="136">
        <f t="shared" si="40"/>
        <v>0</v>
      </c>
      <c r="V169" s="136">
        <f t="shared" si="40"/>
        <v>0</v>
      </c>
      <c r="W169" s="21">
        <f t="shared" si="40"/>
        <v>0</v>
      </c>
      <c r="X169" s="136">
        <f t="shared" si="40"/>
        <v>0</v>
      </c>
      <c r="Y169" s="136">
        <f t="shared" si="40"/>
        <v>0</v>
      </c>
      <c r="Z169" s="136">
        <f t="shared" si="40"/>
        <v>0</v>
      </c>
      <c r="AA169" s="21">
        <f t="shared" si="40"/>
        <v>0</v>
      </c>
      <c r="AB169" s="136">
        <f t="shared" si="40"/>
        <v>0</v>
      </c>
      <c r="AC169" s="21">
        <f t="shared" si="40"/>
        <v>0</v>
      </c>
      <c r="AD169" s="137">
        <f t="shared" si="40"/>
        <v>0</v>
      </c>
      <c r="AE169" s="21">
        <f t="shared" si="40"/>
        <v>0</v>
      </c>
      <c r="AF169" s="136">
        <f t="shared" si="40"/>
        <v>0</v>
      </c>
      <c r="AG169" s="21">
        <f t="shared" si="40"/>
        <v>0</v>
      </c>
      <c r="AH169" s="137">
        <f t="shared" si="40"/>
        <v>0</v>
      </c>
      <c r="AI169" s="21"/>
      <c r="AJ169" s="21"/>
      <c r="AM169" s="119">
        <f t="shared" si="26"/>
        <v>0</v>
      </c>
      <c r="AN169" s="119">
        <f t="shared" si="25"/>
        <v>0</v>
      </c>
    </row>
    <row r="170" spans="1:40" s="138" customFormat="1" ht="57.6" customHeight="1" x14ac:dyDescent="0.25">
      <c r="A170" s="135"/>
      <c r="B170" s="139" t="s">
        <v>70</v>
      </c>
      <c r="C170" s="21">
        <f t="shared" si="39"/>
        <v>133969.80000000002</v>
      </c>
      <c r="D170" s="21">
        <f t="shared" si="39"/>
        <v>0</v>
      </c>
      <c r="E170" s="21">
        <f t="shared" si="39"/>
        <v>0</v>
      </c>
      <c r="F170" s="21">
        <f t="shared" si="39"/>
        <v>0</v>
      </c>
      <c r="G170" s="21">
        <f>G171</f>
        <v>0</v>
      </c>
      <c r="H170" s="136">
        <f t="shared" si="40"/>
        <v>0</v>
      </c>
      <c r="I170" s="136">
        <f t="shared" si="40"/>
        <v>0</v>
      </c>
      <c r="J170" s="136">
        <f t="shared" si="40"/>
        <v>0</v>
      </c>
      <c r="K170" s="21">
        <f t="shared" si="40"/>
        <v>0</v>
      </c>
      <c r="L170" s="136">
        <f t="shared" si="40"/>
        <v>0</v>
      </c>
      <c r="M170" s="136">
        <f t="shared" si="40"/>
        <v>0</v>
      </c>
      <c r="N170" s="136">
        <f t="shared" si="40"/>
        <v>0</v>
      </c>
      <c r="O170" s="21">
        <f t="shared" si="40"/>
        <v>58307.199999999997</v>
      </c>
      <c r="P170" s="136">
        <f t="shared" si="40"/>
        <v>58307.199999999997</v>
      </c>
      <c r="Q170" s="136">
        <f t="shared" si="40"/>
        <v>0</v>
      </c>
      <c r="R170" s="136">
        <f t="shared" si="40"/>
        <v>0</v>
      </c>
      <c r="S170" s="21">
        <f t="shared" si="40"/>
        <v>0</v>
      </c>
      <c r="T170" s="136">
        <f t="shared" si="40"/>
        <v>0</v>
      </c>
      <c r="U170" s="136">
        <f t="shared" si="40"/>
        <v>0</v>
      </c>
      <c r="V170" s="136">
        <f t="shared" si="40"/>
        <v>0</v>
      </c>
      <c r="W170" s="21">
        <f t="shared" si="40"/>
        <v>0</v>
      </c>
      <c r="X170" s="136">
        <f t="shared" si="40"/>
        <v>0</v>
      </c>
      <c r="Y170" s="136">
        <f t="shared" si="40"/>
        <v>0</v>
      </c>
      <c r="Z170" s="136">
        <f t="shared" si="40"/>
        <v>0</v>
      </c>
      <c r="AA170" s="21">
        <f t="shared" si="40"/>
        <v>0</v>
      </c>
      <c r="AB170" s="136">
        <f t="shared" si="40"/>
        <v>0</v>
      </c>
      <c r="AC170" s="21">
        <f t="shared" si="40"/>
        <v>0</v>
      </c>
      <c r="AD170" s="137">
        <f t="shared" si="40"/>
        <v>0</v>
      </c>
      <c r="AE170" s="21">
        <f t="shared" si="40"/>
        <v>0</v>
      </c>
      <c r="AF170" s="136">
        <f t="shared" si="40"/>
        <v>0</v>
      </c>
      <c r="AG170" s="21">
        <f t="shared" si="40"/>
        <v>0</v>
      </c>
      <c r="AH170" s="137">
        <f t="shared" si="40"/>
        <v>0</v>
      </c>
      <c r="AI170" s="21"/>
      <c r="AJ170" s="21"/>
      <c r="AM170" s="119">
        <f t="shared" si="26"/>
        <v>0</v>
      </c>
      <c r="AN170" s="119">
        <f t="shared" si="25"/>
        <v>0</v>
      </c>
    </row>
    <row r="171" spans="1:40" s="122" customFormat="1" ht="72.599999999999994" customHeight="1" x14ac:dyDescent="0.2">
      <c r="A171" s="15">
        <v>33</v>
      </c>
      <c r="B171" s="140" t="s">
        <v>281</v>
      </c>
      <c r="C171" s="24">
        <v>133969.80000000002</v>
      </c>
      <c r="D171" s="24">
        <f>SUM(D172:D175)</f>
        <v>0</v>
      </c>
      <c r="E171" s="24">
        <v>0</v>
      </c>
      <c r="F171" s="24">
        <v>0</v>
      </c>
      <c r="G171" s="25"/>
      <c r="H171" s="26"/>
      <c r="I171" s="26"/>
      <c r="J171" s="26"/>
      <c r="K171" s="25"/>
      <c r="L171" s="26"/>
      <c r="M171" s="26"/>
      <c r="N171" s="26"/>
      <c r="O171" s="25">
        <f>P171+Q171+R171</f>
        <v>58307.199999999997</v>
      </c>
      <c r="P171" s="26">
        <v>58307.199999999997</v>
      </c>
      <c r="Q171" s="26">
        <v>0</v>
      </c>
      <c r="R171" s="26">
        <v>0</v>
      </c>
      <c r="S171" s="40">
        <f>T171+U171+V171</f>
        <v>0</v>
      </c>
      <c r="T171" s="1">
        <v>0</v>
      </c>
      <c r="U171" s="1">
        <v>0</v>
      </c>
      <c r="V171" s="1">
        <v>0</v>
      </c>
      <c r="W171" s="25">
        <f>X171+Y171+Z171</f>
        <v>0</v>
      </c>
      <c r="X171" s="26">
        <v>0</v>
      </c>
      <c r="Y171" s="26">
        <v>0</v>
      </c>
      <c r="Z171" s="26">
        <v>0</v>
      </c>
      <c r="AA171" s="20">
        <f>AB171+AC171+AD171</f>
        <v>0</v>
      </c>
      <c r="AB171" s="1">
        <f t="shared" ref="AB171:AD175" si="41">X171+H171-L171-(T171-AF171)</f>
        <v>0</v>
      </c>
      <c r="AC171" s="40">
        <f t="shared" si="41"/>
        <v>0</v>
      </c>
      <c r="AD171" s="4">
        <f t="shared" si="41"/>
        <v>0</v>
      </c>
      <c r="AE171" s="25">
        <f>AF171+AG171+AH171</f>
        <v>0</v>
      </c>
      <c r="AF171" s="26"/>
      <c r="AG171" s="25"/>
      <c r="AH171" s="38"/>
      <c r="AI171" s="25"/>
      <c r="AJ171" s="25"/>
      <c r="AM171" s="119">
        <f t="shared" si="26"/>
        <v>0</v>
      </c>
      <c r="AN171" s="119">
        <f t="shared" si="25"/>
        <v>0</v>
      </c>
    </row>
    <row r="172" spans="1:40" s="122" customFormat="1" ht="19.899999999999999" customHeight="1" x14ac:dyDescent="0.2">
      <c r="A172" s="15"/>
      <c r="B172" s="127" t="s">
        <v>31</v>
      </c>
      <c r="C172" s="1">
        <v>0</v>
      </c>
      <c r="D172" s="1">
        <f>C172</f>
        <v>0</v>
      </c>
      <c r="E172" s="1">
        <v>0</v>
      </c>
      <c r="F172" s="1">
        <v>0</v>
      </c>
      <c r="G172" s="40">
        <f>H172+I172+J172</f>
        <v>0</v>
      </c>
      <c r="H172" s="40"/>
      <c r="I172" s="40">
        <f>F172-E172</f>
        <v>0</v>
      </c>
      <c r="J172" s="40"/>
      <c r="K172" s="40">
        <f>L172+M172+N172</f>
        <v>0</v>
      </c>
      <c r="L172" s="1"/>
      <c r="M172" s="1"/>
      <c r="N172" s="1"/>
      <c r="O172" s="40">
        <f>P172+Q172+R172</f>
        <v>0</v>
      </c>
      <c r="P172" s="1">
        <v>0</v>
      </c>
      <c r="Q172" s="1">
        <v>0</v>
      </c>
      <c r="R172" s="1">
        <v>0</v>
      </c>
      <c r="S172" s="40">
        <v>0</v>
      </c>
      <c r="T172" s="1"/>
      <c r="U172" s="1"/>
      <c r="V172" s="1"/>
      <c r="W172" s="40">
        <v>0</v>
      </c>
      <c r="X172" s="1"/>
      <c r="Y172" s="1"/>
      <c r="Z172" s="1"/>
      <c r="AA172" s="20">
        <f>AB172+AC172+AD172</f>
        <v>0</v>
      </c>
      <c r="AB172" s="1">
        <f t="shared" si="41"/>
        <v>0</v>
      </c>
      <c r="AC172" s="40">
        <f t="shared" si="41"/>
        <v>0</v>
      </c>
      <c r="AD172" s="4">
        <f t="shared" si="41"/>
        <v>0</v>
      </c>
      <c r="AE172" s="40">
        <f>AF172+AG172+AH172</f>
        <v>0</v>
      </c>
      <c r="AF172" s="1"/>
      <c r="AG172" s="40"/>
      <c r="AH172" s="4"/>
      <c r="AI172" s="40"/>
      <c r="AJ172" s="40"/>
      <c r="AM172" s="119">
        <f t="shared" si="26"/>
        <v>0</v>
      </c>
      <c r="AN172" s="119">
        <f t="shared" si="25"/>
        <v>0</v>
      </c>
    </row>
    <row r="173" spans="1:40" s="122" customFormat="1" ht="19.899999999999999" customHeight="1" x14ac:dyDescent="0.2">
      <c r="A173" s="15"/>
      <c r="B173" s="127" t="s">
        <v>32</v>
      </c>
      <c r="C173" s="1">
        <v>127887.57</v>
      </c>
      <c r="D173" s="1"/>
      <c r="E173" s="1">
        <v>0</v>
      </c>
      <c r="F173" s="1">
        <v>0</v>
      </c>
      <c r="G173" s="40">
        <f>H173+I173+J173</f>
        <v>0</v>
      </c>
      <c r="H173" s="40"/>
      <c r="I173" s="40">
        <f>F173-E173</f>
        <v>0</v>
      </c>
      <c r="J173" s="40"/>
      <c r="K173" s="40">
        <f>L173+M173+N173</f>
        <v>0</v>
      </c>
      <c r="L173" s="1"/>
      <c r="M173" s="1"/>
      <c r="N173" s="1"/>
      <c r="O173" s="40">
        <f>P173+Q173+R173</f>
        <v>0</v>
      </c>
      <c r="P173" s="1">
        <v>0</v>
      </c>
      <c r="Q173" s="1">
        <v>0</v>
      </c>
      <c r="R173" s="1">
        <v>0</v>
      </c>
      <c r="S173" s="40">
        <v>0</v>
      </c>
      <c r="T173" s="1"/>
      <c r="U173" s="1"/>
      <c r="V173" s="1"/>
      <c r="W173" s="40">
        <v>0</v>
      </c>
      <c r="X173" s="1"/>
      <c r="Y173" s="1"/>
      <c r="Z173" s="1"/>
      <c r="AA173" s="20">
        <f>AB173+AC173+AD173</f>
        <v>0</v>
      </c>
      <c r="AB173" s="1">
        <f t="shared" si="41"/>
        <v>0</v>
      </c>
      <c r="AC173" s="40">
        <f t="shared" si="41"/>
        <v>0</v>
      </c>
      <c r="AD173" s="4">
        <f t="shared" si="41"/>
        <v>0</v>
      </c>
      <c r="AE173" s="40">
        <f>AF173+AG173+AH173</f>
        <v>0</v>
      </c>
      <c r="AF173" s="1"/>
      <c r="AG173" s="40"/>
      <c r="AH173" s="4"/>
      <c r="AI173" s="40"/>
      <c r="AJ173" s="40"/>
      <c r="AM173" s="119">
        <f t="shared" si="26"/>
        <v>0</v>
      </c>
      <c r="AN173" s="119">
        <f t="shared" si="25"/>
        <v>0</v>
      </c>
    </row>
    <row r="174" spans="1:40" s="122" customFormat="1" ht="19.899999999999999" customHeight="1" x14ac:dyDescent="0.2">
      <c r="A174" s="15"/>
      <c r="B174" s="127" t="s">
        <v>33</v>
      </c>
      <c r="C174" s="1">
        <v>0</v>
      </c>
      <c r="D174" s="1"/>
      <c r="E174" s="1">
        <v>0</v>
      </c>
      <c r="F174" s="1">
        <v>0</v>
      </c>
      <c r="G174" s="40">
        <f>H174+I174+J174</f>
        <v>0</v>
      </c>
      <c r="H174" s="40"/>
      <c r="I174" s="40">
        <f>F174-E174</f>
        <v>0</v>
      </c>
      <c r="J174" s="40"/>
      <c r="K174" s="40">
        <f>L174+M174+N174</f>
        <v>0</v>
      </c>
      <c r="L174" s="1"/>
      <c r="M174" s="1"/>
      <c r="N174" s="1"/>
      <c r="O174" s="40">
        <f>P174+Q174+R174</f>
        <v>0</v>
      </c>
      <c r="P174" s="1">
        <v>0</v>
      </c>
      <c r="Q174" s="1">
        <v>0</v>
      </c>
      <c r="R174" s="1">
        <v>0</v>
      </c>
      <c r="S174" s="40">
        <v>0</v>
      </c>
      <c r="T174" s="1"/>
      <c r="U174" s="1"/>
      <c r="V174" s="1"/>
      <c r="W174" s="40">
        <v>0</v>
      </c>
      <c r="X174" s="1"/>
      <c r="Y174" s="1"/>
      <c r="Z174" s="1"/>
      <c r="AA174" s="20">
        <f>AB174+AC174+AD174</f>
        <v>0</v>
      </c>
      <c r="AB174" s="1">
        <f t="shared" si="41"/>
        <v>0</v>
      </c>
      <c r="AC174" s="40">
        <f t="shared" si="41"/>
        <v>0</v>
      </c>
      <c r="AD174" s="4">
        <f t="shared" si="41"/>
        <v>0</v>
      </c>
      <c r="AE174" s="40">
        <f>AF174+AG174+AH174</f>
        <v>0</v>
      </c>
      <c r="AF174" s="1"/>
      <c r="AG174" s="40"/>
      <c r="AH174" s="4"/>
      <c r="AI174" s="40"/>
      <c r="AJ174" s="40"/>
      <c r="AM174" s="119">
        <f t="shared" si="26"/>
        <v>0</v>
      </c>
      <c r="AN174" s="119">
        <f t="shared" si="25"/>
        <v>0</v>
      </c>
    </row>
    <row r="175" spans="1:40" s="122" customFormat="1" ht="19.899999999999999" customHeight="1" x14ac:dyDescent="0.2">
      <c r="A175" s="15"/>
      <c r="B175" s="127" t="s">
        <v>34</v>
      </c>
      <c r="C175" s="1">
        <v>6082.23</v>
      </c>
      <c r="D175" s="1"/>
      <c r="E175" s="1">
        <v>0</v>
      </c>
      <c r="F175" s="1">
        <v>0</v>
      </c>
      <c r="G175" s="40">
        <f>H175+I175+J175</f>
        <v>0</v>
      </c>
      <c r="H175" s="40"/>
      <c r="I175" s="40">
        <f>F175-E175</f>
        <v>0</v>
      </c>
      <c r="J175" s="40"/>
      <c r="K175" s="40">
        <f>L175+M175+N175</f>
        <v>0</v>
      </c>
      <c r="L175" s="1"/>
      <c r="M175" s="1"/>
      <c r="N175" s="1"/>
      <c r="O175" s="40">
        <f>P175+Q175+R175</f>
        <v>0</v>
      </c>
      <c r="P175" s="1">
        <v>0</v>
      </c>
      <c r="Q175" s="1">
        <v>0</v>
      </c>
      <c r="R175" s="1">
        <v>0</v>
      </c>
      <c r="S175" s="40">
        <f>T175+U175+V175</f>
        <v>0</v>
      </c>
      <c r="T175" s="1">
        <f>T171-SUM(T172:T174)</f>
        <v>0</v>
      </c>
      <c r="U175" s="1">
        <f>U171-SUM(U172:U174)</f>
        <v>0</v>
      </c>
      <c r="V175" s="1">
        <f>V171-SUM(V172:V174)</f>
        <v>0</v>
      </c>
      <c r="W175" s="40">
        <f>X175+Y175+Z175</f>
        <v>0</v>
      </c>
      <c r="X175" s="1">
        <f>X171-SUM(X172:X174)</f>
        <v>0</v>
      </c>
      <c r="Y175" s="1">
        <f>Y171-SUM(Y172:Y174)</f>
        <v>0</v>
      </c>
      <c r="Z175" s="1">
        <f>Z171-SUM(Z172:Z174)</f>
        <v>0</v>
      </c>
      <c r="AA175" s="20">
        <f>AB175+AC175+AD175</f>
        <v>0</v>
      </c>
      <c r="AB175" s="1">
        <f t="shared" si="41"/>
        <v>0</v>
      </c>
      <c r="AC175" s="40">
        <f t="shared" si="41"/>
        <v>0</v>
      </c>
      <c r="AD175" s="4">
        <f t="shared" si="41"/>
        <v>0</v>
      </c>
      <c r="AE175" s="40">
        <f>AF175+AG175+AH175</f>
        <v>0</v>
      </c>
      <c r="AF175" s="1"/>
      <c r="AG175" s="40"/>
      <c r="AH175" s="4"/>
      <c r="AI175" s="40"/>
      <c r="AJ175" s="40"/>
      <c r="AM175" s="119">
        <f t="shared" si="26"/>
        <v>0</v>
      </c>
      <c r="AN175" s="119">
        <f t="shared" si="25"/>
        <v>0</v>
      </c>
    </row>
    <row r="176" spans="1:40" s="122" customFormat="1" ht="30" customHeight="1" x14ac:dyDescent="0.2">
      <c r="A176" s="18"/>
      <c r="B176" s="123" t="s">
        <v>71</v>
      </c>
      <c r="C176" s="20">
        <f>C177</f>
        <v>1372716.5950000004</v>
      </c>
      <c r="D176" s="20">
        <f t="shared" ref="C176:F178" si="42">D177</f>
        <v>43639.41075000001</v>
      </c>
      <c r="E176" s="20">
        <f t="shared" si="42"/>
        <v>81878.121019999991</v>
      </c>
      <c r="F176" s="20">
        <f t="shared" si="42"/>
        <v>81615.764599999995</v>
      </c>
      <c r="G176" s="20">
        <f>G177</f>
        <v>2.0830000000000001E-2</v>
      </c>
      <c r="H176" s="20">
        <f t="shared" ref="H176:AI178" si="43">H177</f>
        <v>0</v>
      </c>
      <c r="I176" s="20">
        <f t="shared" si="43"/>
        <v>2.0830000000000001E-2</v>
      </c>
      <c r="J176" s="20">
        <f t="shared" si="43"/>
        <v>0</v>
      </c>
      <c r="K176" s="20">
        <f t="shared" si="43"/>
        <v>262.37725</v>
      </c>
      <c r="L176" s="20">
        <f t="shared" si="43"/>
        <v>0</v>
      </c>
      <c r="M176" s="20">
        <f t="shared" si="43"/>
        <v>262.37725</v>
      </c>
      <c r="N176" s="20">
        <f t="shared" si="43"/>
        <v>0</v>
      </c>
      <c r="O176" s="20">
        <f t="shared" si="43"/>
        <v>96116.7</v>
      </c>
      <c r="P176" s="20">
        <f t="shared" si="43"/>
        <v>0</v>
      </c>
      <c r="Q176" s="20">
        <f t="shared" si="43"/>
        <v>96116.7</v>
      </c>
      <c r="R176" s="20">
        <f t="shared" si="43"/>
        <v>0</v>
      </c>
      <c r="S176" s="20">
        <f t="shared" si="43"/>
        <v>81362.208939999997</v>
      </c>
      <c r="T176" s="20">
        <f t="shared" si="43"/>
        <v>0</v>
      </c>
      <c r="U176" s="20">
        <f t="shared" si="43"/>
        <v>81362.208939999997</v>
      </c>
      <c r="V176" s="20">
        <f t="shared" si="43"/>
        <v>0</v>
      </c>
      <c r="W176" s="20">
        <f t="shared" si="43"/>
        <v>81453.181050000014</v>
      </c>
      <c r="X176" s="20">
        <f t="shared" si="43"/>
        <v>0</v>
      </c>
      <c r="Y176" s="20">
        <f t="shared" si="43"/>
        <v>81453.181050000014</v>
      </c>
      <c r="Z176" s="20">
        <f t="shared" si="43"/>
        <v>0</v>
      </c>
      <c r="AA176" s="20">
        <f t="shared" si="43"/>
        <v>2.0830000000000001E-2</v>
      </c>
      <c r="AB176" s="20">
        <f t="shared" si="43"/>
        <v>0</v>
      </c>
      <c r="AC176" s="20">
        <f t="shared" si="43"/>
        <v>2.0830000000000001E-2</v>
      </c>
      <c r="AD176" s="20">
        <f t="shared" si="43"/>
        <v>0</v>
      </c>
      <c r="AE176" s="20">
        <f t="shared" si="43"/>
        <v>171.40513999999999</v>
      </c>
      <c r="AF176" s="20">
        <f t="shared" si="43"/>
        <v>0</v>
      </c>
      <c r="AG176" s="20">
        <f t="shared" si="43"/>
        <v>171.40513999999999</v>
      </c>
      <c r="AH176" s="20">
        <f t="shared" si="43"/>
        <v>0</v>
      </c>
      <c r="AI176" s="20">
        <f t="shared" si="43"/>
        <v>0</v>
      </c>
      <c r="AJ176" s="20"/>
      <c r="AM176" s="119">
        <f t="shared" si="26"/>
        <v>-171.384309999994</v>
      </c>
      <c r="AN176" s="119">
        <f t="shared" si="25"/>
        <v>-171.38431</v>
      </c>
    </row>
    <row r="177" spans="1:40" s="122" customFormat="1" ht="30.6" customHeight="1" x14ac:dyDescent="0.2">
      <c r="A177" s="18"/>
      <c r="B177" s="124" t="s">
        <v>72</v>
      </c>
      <c r="C177" s="20">
        <f t="shared" si="42"/>
        <v>1372716.5950000004</v>
      </c>
      <c r="D177" s="20">
        <f t="shared" si="42"/>
        <v>43639.41075000001</v>
      </c>
      <c r="E177" s="20">
        <f t="shared" si="42"/>
        <v>81878.121019999991</v>
      </c>
      <c r="F177" s="20">
        <f t="shared" si="42"/>
        <v>81615.764599999995</v>
      </c>
      <c r="G177" s="20">
        <f>G178</f>
        <v>2.0830000000000001E-2</v>
      </c>
      <c r="H177" s="20">
        <f t="shared" si="43"/>
        <v>0</v>
      </c>
      <c r="I177" s="20">
        <f t="shared" si="43"/>
        <v>2.0830000000000001E-2</v>
      </c>
      <c r="J177" s="20">
        <f t="shared" si="43"/>
        <v>0</v>
      </c>
      <c r="K177" s="20">
        <f t="shared" si="43"/>
        <v>262.37725</v>
      </c>
      <c r="L177" s="20">
        <f t="shared" si="43"/>
        <v>0</v>
      </c>
      <c r="M177" s="20">
        <f t="shared" si="43"/>
        <v>262.37725</v>
      </c>
      <c r="N177" s="20">
        <f t="shared" si="43"/>
        <v>0</v>
      </c>
      <c r="O177" s="20">
        <f t="shared" si="43"/>
        <v>96116.7</v>
      </c>
      <c r="P177" s="20">
        <f t="shared" si="43"/>
        <v>0</v>
      </c>
      <c r="Q177" s="20">
        <f t="shared" si="43"/>
        <v>96116.7</v>
      </c>
      <c r="R177" s="20">
        <f t="shared" si="43"/>
        <v>0</v>
      </c>
      <c r="S177" s="20">
        <f t="shared" si="43"/>
        <v>81362.208939999997</v>
      </c>
      <c r="T177" s="20">
        <f t="shared" si="43"/>
        <v>0</v>
      </c>
      <c r="U177" s="20">
        <f t="shared" si="43"/>
        <v>81362.208939999997</v>
      </c>
      <c r="V177" s="20">
        <f t="shared" si="43"/>
        <v>0</v>
      </c>
      <c r="W177" s="20">
        <f t="shared" si="43"/>
        <v>81453.181050000014</v>
      </c>
      <c r="X177" s="20">
        <f t="shared" si="43"/>
        <v>0</v>
      </c>
      <c r="Y177" s="20">
        <f t="shared" si="43"/>
        <v>81453.181050000014</v>
      </c>
      <c r="Z177" s="20">
        <f t="shared" si="43"/>
        <v>0</v>
      </c>
      <c r="AA177" s="20">
        <f t="shared" si="43"/>
        <v>2.0830000000000001E-2</v>
      </c>
      <c r="AB177" s="20">
        <f t="shared" si="43"/>
        <v>0</v>
      </c>
      <c r="AC177" s="20">
        <f t="shared" si="43"/>
        <v>2.0830000000000001E-2</v>
      </c>
      <c r="AD177" s="20">
        <f t="shared" si="43"/>
        <v>0</v>
      </c>
      <c r="AE177" s="20">
        <f t="shared" si="43"/>
        <v>171.40513999999999</v>
      </c>
      <c r="AF177" s="20">
        <f t="shared" si="43"/>
        <v>0</v>
      </c>
      <c r="AG177" s="20">
        <f t="shared" si="43"/>
        <v>171.40513999999999</v>
      </c>
      <c r="AH177" s="20">
        <f t="shared" si="43"/>
        <v>0</v>
      </c>
      <c r="AI177" s="20">
        <f t="shared" si="43"/>
        <v>0</v>
      </c>
      <c r="AJ177" s="20"/>
      <c r="AM177" s="119">
        <f t="shared" si="26"/>
        <v>-171.384309999994</v>
      </c>
      <c r="AN177" s="119">
        <f t="shared" si="25"/>
        <v>-171.38431</v>
      </c>
    </row>
    <row r="178" spans="1:40" s="122" customFormat="1" ht="45.6" customHeight="1" x14ac:dyDescent="0.2">
      <c r="A178" s="18"/>
      <c r="B178" s="125" t="s">
        <v>73</v>
      </c>
      <c r="C178" s="21">
        <f t="shared" si="42"/>
        <v>1372716.5950000004</v>
      </c>
      <c r="D178" s="21">
        <f t="shared" si="42"/>
        <v>43639.41075000001</v>
      </c>
      <c r="E178" s="21">
        <f t="shared" si="42"/>
        <v>81878.121019999991</v>
      </c>
      <c r="F178" s="21">
        <f t="shared" si="42"/>
        <v>81615.764599999995</v>
      </c>
      <c r="G178" s="21">
        <f>G179</f>
        <v>2.0830000000000001E-2</v>
      </c>
      <c r="H178" s="21">
        <f t="shared" si="43"/>
        <v>0</v>
      </c>
      <c r="I178" s="21">
        <f t="shared" si="43"/>
        <v>2.0830000000000001E-2</v>
      </c>
      <c r="J178" s="21">
        <f t="shared" si="43"/>
        <v>0</v>
      </c>
      <c r="K178" s="21">
        <f t="shared" si="43"/>
        <v>262.37725</v>
      </c>
      <c r="L178" s="21">
        <f t="shared" si="43"/>
        <v>0</v>
      </c>
      <c r="M178" s="21">
        <f t="shared" si="43"/>
        <v>262.37725</v>
      </c>
      <c r="N178" s="21">
        <f t="shared" si="43"/>
        <v>0</v>
      </c>
      <c r="O178" s="21">
        <f t="shared" si="43"/>
        <v>96116.7</v>
      </c>
      <c r="P178" s="21">
        <f t="shared" si="43"/>
        <v>0</v>
      </c>
      <c r="Q178" s="21">
        <f t="shared" si="43"/>
        <v>96116.7</v>
      </c>
      <c r="R178" s="21">
        <f t="shared" si="43"/>
        <v>0</v>
      </c>
      <c r="S178" s="21">
        <f t="shared" si="43"/>
        <v>81362.208939999997</v>
      </c>
      <c r="T178" s="21">
        <f t="shared" si="43"/>
        <v>0</v>
      </c>
      <c r="U178" s="21">
        <f t="shared" si="43"/>
        <v>81362.208939999997</v>
      </c>
      <c r="V178" s="21">
        <f t="shared" si="43"/>
        <v>0</v>
      </c>
      <c r="W178" s="21">
        <f t="shared" si="43"/>
        <v>81453.181050000014</v>
      </c>
      <c r="X178" s="21">
        <f t="shared" si="43"/>
        <v>0</v>
      </c>
      <c r="Y178" s="21">
        <f t="shared" si="43"/>
        <v>81453.181050000014</v>
      </c>
      <c r="Z178" s="21">
        <f t="shared" si="43"/>
        <v>0</v>
      </c>
      <c r="AA178" s="21">
        <f t="shared" si="43"/>
        <v>2.0830000000000001E-2</v>
      </c>
      <c r="AB178" s="21">
        <f t="shared" si="43"/>
        <v>0</v>
      </c>
      <c r="AC178" s="21">
        <f t="shared" si="43"/>
        <v>2.0830000000000001E-2</v>
      </c>
      <c r="AD178" s="21">
        <f t="shared" si="43"/>
        <v>0</v>
      </c>
      <c r="AE178" s="21">
        <f t="shared" si="43"/>
        <v>171.40513999999999</v>
      </c>
      <c r="AF178" s="21">
        <f t="shared" si="43"/>
        <v>0</v>
      </c>
      <c r="AG178" s="21">
        <f t="shared" si="43"/>
        <v>171.40513999999999</v>
      </c>
      <c r="AH178" s="21">
        <f t="shared" si="43"/>
        <v>0</v>
      </c>
      <c r="AI178" s="21">
        <f t="shared" si="43"/>
        <v>0</v>
      </c>
      <c r="AJ178" s="21"/>
      <c r="AM178" s="119">
        <f t="shared" si="26"/>
        <v>-171.384309999994</v>
      </c>
      <c r="AN178" s="119">
        <f t="shared" si="25"/>
        <v>-171.38431</v>
      </c>
    </row>
    <row r="179" spans="1:40" s="122" customFormat="1" ht="45.6" customHeight="1" x14ac:dyDescent="0.2">
      <c r="A179" s="18"/>
      <c r="B179" s="125" t="s">
        <v>74</v>
      </c>
      <c r="C179" s="21">
        <f>C180+C185+C190+C195+C200+C205</f>
        <v>1372716.5950000004</v>
      </c>
      <c r="D179" s="21">
        <f t="shared" ref="D179:AI179" si="44">D180+D185+D190+D195+D200+D205</f>
        <v>43639.41075000001</v>
      </c>
      <c r="E179" s="21">
        <f t="shared" si="44"/>
        <v>81878.121019999991</v>
      </c>
      <c r="F179" s="21">
        <f t="shared" si="44"/>
        <v>81615.764599999995</v>
      </c>
      <c r="G179" s="21">
        <f t="shared" si="44"/>
        <v>2.0830000000000001E-2</v>
      </c>
      <c r="H179" s="136">
        <f t="shared" si="44"/>
        <v>0</v>
      </c>
      <c r="I179" s="136">
        <f t="shared" si="44"/>
        <v>2.0830000000000001E-2</v>
      </c>
      <c r="J179" s="136">
        <f t="shared" si="44"/>
        <v>0</v>
      </c>
      <c r="K179" s="21">
        <f t="shared" si="44"/>
        <v>262.37725</v>
      </c>
      <c r="L179" s="136">
        <f t="shared" si="44"/>
        <v>0</v>
      </c>
      <c r="M179" s="136">
        <f t="shared" si="44"/>
        <v>262.37725</v>
      </c>
      <c r="N179" s="136">
        <f t="shared" si="44"/>
        <v>0</v>
      </c>
      <c r="O179" s="21">
        <f t="shared" si="44"/>
        <v>96116.7</v>
      </c>
      <c r="P179" s="136">
        <f t="shared" si="44"/>
        <v>0</v>
      </c>
      <c r="Q179" s="136">
        <f t="shared" si="44"/>
        <v>96116.7</v>
      </c>
      <c r="R179" s="136">
        <f t="shared" si="44"/>
        <v>0</v>
      </c>
      <c r="S179" s="21">
        <f t="shared" si="44"/>
        <v>81362.208939999997</v>
      </c>
      <c r="T179" s="136">
        <f t="shared" si="44"/>
        <v>0</v>
      </c>
      <c r="U179" s="136">
        <f t="shared" si="44"/>
        <v>81362.208939999997</v>
      </c>
      <c r="V179" s="136">
        <f t="shared" si="44"/>
        <v>0</v>
      </c>
      <c r="W179" s="21">
        <f t="shared" si="44"/>
        <v>81453.181050000014</v>
      </c>
      <c r="X179" s="136">
        <f t="shared" si="44"/>
        <v>0</v>
      </c>
      <c r="Y179" s="136">
        <f t="shared" si="44"/>
        <v>81453.181050000014</v>
      </c>
      <c r="Z179" s="136">
        <f t="shared" si="44"/>
        <v>0</v>
      </c>
      <c r="AA179" s="21">
        <f t="shared" si="44"/>
        <v>2.0830000000000001E-2</v>
      </c>
      <c r="AB179" s="136">
        <f t="shared" si="44"/>
        <v>0</v>
      </c>
      <c r="AC179" s="21">
        <f t="shared" si="44"/>
        <v>2.0830000000000001E-2</v>
      </c>
      <c r="AD179" s="137">
        <f t="shared" si="44"/>
        <v>0</v>
      </c>
      <c r="AE179" s="21">
        <f t="shared" si="44"/>
        <v>171.40513999999999</v>
      </c>
      <c r="AF179" s="136">
        <f t="shared" si="44"/>
        <v>0</v>
      </c>
      <c r="AG179" s="21">
        <f t="shared" si="44"/>
        <v>171.40513999999999</v>
      </c>
      <c r="AH179" s="137">
        <f t="shared" si="44"/>
        <v>0</v>
      </c>
      <c r="AI179" s="21">
        <f t="shared" si="44"/>
        <v>0</v>
      </c>
      <c r="AJ179" s="21"/>
      <c r="AM179" s="119">
        <f t="shared" si="26"/>
        <v>-171.384309999994</v>
      </c>
      <c r="AN179" s="119">
        <f t="shared" si="25"/>
        <v>-171.38431</v>
      </c>
    </row>
    <row r="180" spans="1:40" s="143" customFormat="1" ht="138.6" customHeight="1" x14ac:dyDescent="0.2">
      <c r="A180" s="16">
        <v>34</v>
      </c>
      <c r="B180" s="132" t="s">
        <v>75</v>
      </c>
      <c r="C180" s="24">
        <v>920013.50874000031</v>
      </c>
      <c r="D180" s="24">
        <f>D181</f>
        <v>17351.876470000003</v>
      </c>
      <c r="E180" s="24">
        <v>46863.42497</v>
      </c>
      <c r="F180" s="24">
        <v>46601.047719999995</v>
      </c>
      <c r="G180" s="141">
        <f t="shared" ref="G180:G185" si="45">H180+I180+J180</f>
        <v>0</v>
      </c>
      <c r="H180" s="24"/>
      <c r="I180" s="24"/>
      <c r="J180" s="24"/>
      <c r="K180" s="141">
        <f t="shared" ref="K180:K185" si="46">L180+M180+N180</f>
        <v>262.37725</v>
      </c>
      <c r="L180" s="24"/>
      <c r="M180" s="24">
        <v>262.37725</v>
      </c>
      <c r="N180" s="24"/>
      <c r="O180" s="141">
        <f t="shared" ref="O180:O209" si="47">P180+Q180+R180</f>
        <v>51451.7</v>
      </c>
      <c r="P180" s="24">
        <v>0</v>
      </c>
      <c r="Q180" s="24">
        <v>51451.7</v>
      </c>
      <c r="R180" s="24">
        <v>0</v>
      </c>
      <c r="S180" s="20">
        <f>T180+U180+V180</f>
        <v>45012.471089999999</v>
      </c>
      <c r="T180" s="3">
        <v>0</v>
      </c>
      <c r="U180" s="3">
        <v>45012.471089999999</v>
      </c>
      <c r="V180" s="3">
        <v>0</v>
      </c>
      <c r="W180" s="141">
        <f>X180+Y180+Z180</f>
        <v>45103.443200000009</v>
      </c>
      <c r="X180" s="24">
        <v>0</v>
      </c>
      <c r="Y180" s="24">
        <v>45103.443200000009</v>
      </c>
      <c r="Z180" s="24">
        <v>0</v>
      </c>
      <c r="AA180" s="20">
        <f t="shared" ref="AA180:AA209" si="48">AB180+AC180+AD180</f>
        <v>0</v>
      </c>
      <c r="AB180" s="1">
        <f t="shared" ref="AB180:AD195" si="49">X180+H180-L180-(T180-AF180)</f>
        <v>0</v>
      </c>
      <c r="AC180" s="40">
        <f t="shared" si="49"/>
        <v>0</v>
      </c>
      <c r="AD180" s="4">
        <f t="shared" si="49"/>
        <v>0</v>
      </c>
      <c r="AE180" s="25">
        <f t="shared" ref="AE180:AE209" si="50">AF180+AG180+AH180</f>
        <v>171.40513999999999</v>
      </c>
      <c r="AF180" s="24"/>
      <c r="AG180" s="141">
        <v>171.40513999999999</v>
      </c>
      <c r="AH180" s="142"/>
      <c r="AI180" s="141"/>
      <c r="AJ180" s="141"/>
      <c r="AM180" s="119">
        <f t="shared" si="26"/>
        <v>-171.40513999998802</v>
      </c>
      <c r="AN180" s="119">
        <f t="shared" si="25"/>
        <v>-171.40513999999999</v>
      </c>
    </row>
    <row r="181" spans="1:40" s="122" customFormat="1" ht="19.899999999999999" customHeight="1" x14ac:dyDescent="0.2">
      <c r="A181" s="16"/>
      <c r="B181" s="127" t="s">
        <v>31</v>
      </c>
      <c r="C181" s="1">
        <v>17351.876470000003</v>
      </c>
      <c r="D181" s="1">
        <f>C181</f>
        <v>17351.876470000003</v>
      </c>
      <c r="E181" s="1">
        <v>17252.825220000002</v>
      </c>
      <c r="F181" s="1">
        <v>17252.825220000002</v>
      </c>
      <c r="G181" s="40">
        <f t="shared" si="45"/>
        <v>0</v>
      </c>
      <c r="H181" s="40"/>
      <c r="I181" s="40"/>
      <c r="J181" s="40"/>
      <c r="K181" s="40">
        <f t="shared" si="46"/>
        <v>0</v>
      </c>
      <c r="L181" s="1"/>
      <c r="M181" s="1">
        <f>E181-F181</f>
        <v>0</v>
      </c>
      <c r="N181" s="1"/>
      <c r="O181" s="40">
        <f t="shared" si="47"/>
        <v>99.051249999999996</v>
      </c>
      <c r="P181" s="1">
        <v>0</v>
      </c>
      <c r="Q181" s="1">
        <v>99.051249999999996</v>
      </c>
      <c r="R181" s="1">
        <v>0</v>
      </c>
      <c r="S181" s="40">
        <v>99.051249999999996</v>
      </c>
      <c r="T181" s="1"/>
      <c r="U181" s="1">
        <v>99.051249999999996</v>
      </c>
      <c r="V181" s="1"/>
      <c r="W181" s="40">
        <v>99.051249999999996</v>
      </c>
      <c r="X181" s="1"/>
      <c r="Y181" s="1">
        <v>99.051249999999996</v>
      </c>
      <c r="Z181" s="1"/>
      <c r="AA181" s="20">
        <f t="shared" si="48"/>
        <v>0</v>
      </c>
      <c r="AB181" s="1">
        <f t="shared" si="49"/>
        <v>0</v>
      </c>
      <c r="AC181" s="40">
        <f t="shared" si="49"/>
        <v>0</v>
      </c>
      <c r="AD181" s="4">
        <f t="shared" si="49"/>
        <v>0</v>
      </c>
      <c r="AE181" s="40">
        <f t="shared" si="50"/>
        <v>0</v>
      </c>
      <c r="AF181" s="1"/>
      <c r="AG181" s="40"/>
      <c r="AH181" s="4"/>
      <c r="AI181" s="40"/>
      <c r="AJ181" s="40"/>
      <c r="AM181" s="119">
        <f t="shared" si="26"/>
        <v>0</v>
      </c>
      <c r="AN181" s="119">
        <f t="shared" si="25"/>
        <v>0</v>
      </c>
    </row>
    <row r="182" spans="1:40" s="122" customFormat="1" ht="19.899999999999999" customHeight="1" x14ac:dyDescent="0.2">
      <c r="A182" s="16"/>
      <c r="B182" s="127" t="s">
        <v>32</v>
      </c>
      <c r="C182" s="1">
        <v>861319.826</v>
      </c>
      <c r="D182" s="1"/>
      <c r="E182" s="1">
        <v>28305.788189999999</v>
      </c>
      <c r="F182" s="1">
        <v>28305.788189999999</v>
      </c>
      <c r="G182" s="40">
        <f t="shared" si="45"/>
        <v>0</v>
      </c>
      <c r="H182" s="40"/>
      <c r="I182" s="40"/>
      <c r="J182" s="40"/>
      <c r="K182" s="40">
        <f t="shared" si="46"/>
        <v>0</v>
      </c>
      <c r="L182" s="1"/>
      <c r="M182" s="1">
        <f>E182-F182</f>
        <v>0</v>
      </c>
      <c r="N182" s="1"/>
      <c r="O182" s="40">
        <f t="shared" si="47"/>
        <v>42096.046610000005</v>
      </c>
      <c r="P182" s="1">
        <v>0</v>
      </c>
      <c r="Q182" s="1">
        <v>42096.046610000005</v>
      </c>
      <c r="R182" s="1">
        <v>0</v>
      </c>
      <c r="S182" s="40">
        <v>42048.3583</v>
      </c>
      <c r="T182" s="1"/>
      <c r="U182" s="1">
        <v>42048.3583</v>
      </c>
      <c r="V182" s="1"/>
      <c r="W182" s="40">
        <v>42048.3583</v>
      </c>
      <c r="X182" s="1"/>
      <c r="Y182" s="1">
        <v>42048.3583</v>
      </c>
      <c r="Z182" s="1"/>
      <c r="AA182" s="20">
        <f t="shared" si="48"/>
        <v>0</v>
      </c>
      <c r="AB182" s="1">
        <f t="shared" si="49"/>
        <v>0</v>
      </c>
      <c r="AC182" s="40">
        <f t="shared" si="49"/>
        <v>0</v>
      </c>
      <c r="AD182" s="4">
        <f t="shared" si="49"/>
        <v>0</v>
      </c>
      <c r="AE182" s="40">
        <f t="shared" si="50"/>
        <v>0</v>
      </c>
      <c r="AF182" s="1"/>
      <c r="AG182" s="40"/>
      <c r="AH182" s="4"/>
      <c r="AI182" s="40"/>
      <c r="AJ182" s="40"/>
      <c r="AM182" s="119">
        <f t="shared" si="26"/>
        <v>0</v>
      </c>
      <c r="AN182" s="119">
        <f t="shared" si="25"/>
        <v>0</v>
      </c>
    </row>
    <row r="183" spans="1:40" s="122" customFormat="1" ht="19.899999999999999" customHeight="1" x14ac:dyDescent="0.2">
      <c r="A183" s="16"/>
      <c r="B183" s="127" t="s">
        <v>33</v>
      </c>
      <c r="C183" s="1">
        <v>0</v>
      </c>
      <c r="D183" s="1"/>
      <c r="E183" s="1">
        <v>0</v>
      </c>
      <c r="F183" s="1">
        <v>0</v>
      </c>
      <c r="G183" s="40">
        <f t="shared" si="45"/>
        <v>0</v>
      </c>
      <c r="H183" s="40"/>
      <c r="I183" s="40"/>
      <c r="J183" s="40"/>
      <c r="K183" s="40">
        <f t="shared" si="46"/>
        <v>0</v>
      </c>
      <c r="L183" s="1"/>
      <c r="M183" s="1">
        <f>E183-F183</f>
        <v>0</v>
      </c>
      <c r="N183" s="1"/>
      <c r="O183" s="40">
        <f t="shared" si="47"/>
        <v>0</v>
      </c>
      <c r="P183" s="1">
        <v>0</v>
      </c>
      <c r="Q183" s="1">
        <v>0</v>
      </c>
      <c r="R183" s="1">
        <v>0</v>
      </c>
      <c r="S183" s="40">
        <v>0</v>
      </c>
      <c r="T183" s="1"/>
      <c r="U183" s="1"/>
      <c r="V183" s="1"/>
      <c r="W183" s="40">
        <v>0</v>
      </c>
      <c r="X183" s="1"/>
      <c r="Y183" s="1"/>
      <c r="Z183" s="1"/>
      <c r="AA183" s="20">
        <f t="shared" si="48"/>
        <v>0</v>
      </c>
      <c r="AB183" s="1">
        <f t="shared" si="49"/>
        <v>0</v>
      </c>
      <c r="AC183" s="40">
        <f t="shared" si="49"/>
        <v>0</v>
      </c>
      <c r="AD183" s="4">
        <f t="shared" si="49"/>
        <v>0</v>
      </c>
      <c r="AE183" s="40">
        <f t="shared" si="50"/>
        <v>0</v>
      </c>
      <c r="AF183" s="1"/>
      <c r="AG183" s="40"/>
      <c r="AH183" s="4"/>
      <c r="AI183" s="40"/>
      <c r="AJ183" s="40"/>
      <c r="AM183" s="119">
        <f t="shared" si="26"/>
        <v>0</v>
      </c>
      <c r="AN183" s="119">
        <f t="shared" si="25"/>
        <v>0</v>
      </c>
    </row>
    <row r="184" spans="1:40" s="122" customFormat="1" ht="19.899999999999999" customHeight="1" x14ac:dyDescent="0.2">
      <c r="A184" s="16"/>
      <c r="B184" s="127" t="s">
        <v>34</v>
      </c>
      <c r="C184" s="1">
        <v>41341.806270000001</v>
      </c>
      <c r="D184" s="1"/>
      <c r="E184" s="1">
        <v>1304.8115600000001</v>
      </c>
      <c r="F184" s="1">
        <v>1042.4343100000001</v>
      </c>
      <c r="G184" s="40">
        <f t="shared" si="45"/>
        <v>0</v>
      </c>
      <c r="H184" s="40"/>
      <c r="I184" s="40"/>
      <c r="J184" s="40"/>
      <c r="K184" s="40">
        <f t="shared" si="46"/>
        <v>262.37725</v>
      </c>
      <c r="L184" s="1"/>
      <c r="M184" s="1">
        <f>E184-F184</f>
        <v>262.37725</v>
      </c>
      <c r="N184" s="1"/>
      <c r="O184" s="40">
        <f t="shared" si="47"/>
        <v>9256.602139999979</v>
      </c>
      <c r="P184" s="1">
        <v>0</v>
      </c>
      <c r="Q184" s="1">
        <v>9256.602139999979</v>
      </c>
      <c r="R184" s="1">
        <v>0</v>
      </c>
      <c r="S184" s="40">
        <f>T184+U184+V184</f>
        <v>2865.0615400000024</v>
      </c>
      <c r="T184" s="1">
        <f>T180-SUM(T181:T183)</f>
        <v>0</v>
      </c>
      <c r="U184" s="1">
        <f>U180-SUM(U181:U183)</f>
        <v>2865.0615400000024</v>
      </c>
      <c r="V184" s="1">
        <f>V180-SUM(V181:V183)</f>
        <v>0</v>
      </c>
      <c r="W184" s="40">
        <f>X184+Y184+Z184</f>
        <v>2956.0336500000121</v>
      </c>
      <c r="X184" s="1">
        <f>X180-SUM(X181:X183)</f>
        <v>0</v>
      </c>
      <c r="Y184" s="1">
        <f>Y180-SUM(Y181:Y183)</f>
        <v>2956.0336500000121</v>
      </c>
      <c r="Z184" s="1">
        <f>Z180-SUM(Z181:Z183)</f>
        <v>0</v>
      </c>
      <c r="AA184" s="20">
        <f t="shared" si="48"/>
        <v>9.5496943686157465E-12</v>
      </c>
      <c r="AB184" s="1">
        <f t="shared" si="49"/>
        <v>0</v>
      </c>
      <c r="AC184" s="40">
        <f t="shared" si="49"/>
        <v>9.5496943686157465E-12</v>
      </c>
      <c r="AD184" s="4">
        <f t="shared" si="49"/>
        <v>0</v>
      </c>
      <c r="AE184" s="40">
        <f t="shared" si="50"/>
        <v>171.40513999999999</v>
      </c>
      <c r="AF184" s="1"/>
      <c r="AG184" s="40">
        <v>171.40513999999999</v>
      </c>
      <c r="AH184" s="4"/>
      <c r="AI184" s="40"/>
      <c r="AJ184" s="40"/>
      <c r="AM184" s="119">
        <f t="shared" si="26"/>
        <v>-171.4051399999903</v>
      </c>
      <c r="AN184" s="119">
        <f t="shared" si="25"/>
        <v>-171.40513999999044</v>
      </c>
    </row>
    <row r="185" spans="1:40" s="143" customFormat="1" ht="60.6" customHeight="1" x14ac:dyDescent="0.2">
      <c r="A185" s="16">
        <v>35</v>
      </c>
      <c r="B185" s="132" t="s">
        <v>76</v>
      </c>
      <c r="C185" s="24">
        <v>95992.455389999974</v>
      </c>
      <c r="D185" s="24">
        <f>SUM(D186:D189)</f>
        <v>2395.3382300000003</v>
      </c>
      <c r="E185" s="24">
        <v>2115.5302299999998</v>
      </c>
      <c r="F185" s="24">
        <v>2115.5302299999998</v>
      </c>
      <c r="G185" s="141">
        <f t="shared" si="45"/>
        <v>0</v>
      </c>
      <c r="H185" s="24"/>
      <c r="I185" s="24"/>
      <c r="J185" s="24"/>
      <c r="K185" s="141">
        <f t="shared" si="46"/>
        <v>0</v>
      </c>
      <c r="L185" s="24"/>
      <c r="M185" s="24"/>
      <c r="N185" s="24"/>
      <c r="O185" s="141">
        <f t="shared" si="47"/>
        <v>36000</v>
      </c>
      <c r="P185" s="24">
        <v>0</v>
      </c>
      <c r="Q185" s="24">
        <v>36000</v>
      </c>
      <c r="R185" s="24">
        <v>0</v>
      </c>
      <c r="S185" s="20">
        <f>T185+U185+V185</f>
        <v>30686.718279999994</v>
      </c>
      <c r="T185" s="3">
        <v>0</v>
      </c>
      <c r="U185" s="3">
        <v>30686.718279999994</v>
      </c>
      <c r="V185" s="3">
        <v>0</v>
      </c>
      <c r="W185" s="141">
        <f>X185+Y185+Z185</f>
        <v>30686.718279999994</v>
      </c>
      <c r="X185" s="24">
        <v>0</v>
      </c>
      <c r="Y185" s="24">
        <v>30686.718279999994</v>
      </c>
      <c r="Z185" s="24">
        <v>0</v>
      </c>
      <c r="AA185" s="20">
        <f t="shared" si="48"/>
        <v>0</v>
      </c>
      <c r="AB185" s="1">
        <f t="shared" si="49"/>
        <v>0</v>
      </c>
      <c r="AC185" s="40">
        <f t="shared" si="49"/>
        <v>0</v>
      </c>
      <c r="AD185" s="4">
        <f t="shared" si="49"/>
        <v>0</v>
      </c>
      <c r="AE185" s="25">
        <f t="shared" si="50"/>
        <v>0</v>
      </c>
      <c r="AF185" s="24"/>
      <c r="AG185" s="141"/>
      <c r="AH185" s="142"/>
      <c r="AI185" s="141"/>
      <c r="AJ185" s="141"/>
      <c r="AM185" s="119">
        <f t="shared" si="26"/>
        <v>0</v>
      </c>
      <c r="AN185" s="119">
        <f t="shared" si="25"/>
        <v>0</v>
      </c>
    </row>
    <row r="186" spans="1:40" s="122" customFormat="1" ht="19.899999999999999" customHeight="1" x14ac:dyDescent="0.2">
      <c r="A186" s="16"/>
      <c r="B186" s="127" t="s">
        <v>31</v>
      </c>
      <c r="C186" s="1">
        <v>2309.7257800000002</v>
      </c>
      <c r="D186" s="1">
        <f>C186</f>
        <v>2309.7257800000002</v>
      </c>
      <c r="E186" s="1">
        <v>2029.91778</v>
      </c>
      <c r="F186" s="1">
        <v>2029.91778</v>
      </c>
      <c r="G186" s="40"/>
      <c r="H186" s="1"/>
      <c r="I186" s="1"/>
      <c r="J186" s="1"/>
      <c r="K186" s="40"/>
      <c r="L186" s="1"/>
      <c r="M186" s="1"/>
      <c r="N186" s="1"/>
      <c r="O186" s="40">
        <f t="shared" si="47"/>
        <v>279.80799999999999</v>
      </c>
      <c r="P186" s="1">
        <v>0</v>
      </c>
      <c r="Q186" s="1">
        <v>279.80799999999999</v>
      </c>
      <c r="R186" s="1">
        <v>0</v>
      </c>
      <c r="S186" s="40">
        <v>199.86</v>
      </c>
      <c r="T186" s="1"/>
      <c r="U186" s="1">
        <v>199.86</v>
      </c>
      <c r="V186" s="1"/>
      <c r="W186" s="40">
        <v>199.86</v>
      </c>
      <c r="X186" s="1"/>
      <c r="Y186" s="1">
        <v>199.86</v>
      </c>
      <c r="Z186" s="1"/>
      <c r="AA186" s="20">
        <f t="shared" si="48"/>
        <v>0</v>
      </c>
      <c r="AB186" s="1">
        <f t="shared" si="49"/>
        <v>0</v>
      </c>
      <c r="AC186" s="40">
        <f t="shared" si="49"/>
        <v>0</v>
      </c>
      <c r="AD186" s="4">
        <f t="shared" si="49"/>
        <v>0</v>
      </c>
      <c r="AE186" s="40">
        <f t="shared" si="50"/>
        <v>0</v>
      </c>
      <c r="AF186" s="1"/>
      <c r="AG186" s="40"/>
      <c r="AH186" s="4"/>
      <c r="AI186" s="40"/>
      <c r="AJ186" s="40"/>
      <c r="AM186" s="119">
        <f t="shared" si="26"/>
        <v>0</v>
      </c>
      <c r="AN186" s="119">
        <f t="shared" si="25"/>
        <v>0</v>
      </c>
    </row>
    <row r="187" spans="1:40" s="122" customFormat="1" ht="19.899999999999999" customHeight="1" x14ac:dyDescent="0.2">
      <c r="A187" s="16"/>
      <c r="B187" s="127" t="s">
        <v>32</v>
      </c>
      <c r="C187" s="1">
        <v>88522.985000000001</v>
      </c>
      <c r="D187" s="1"/>
      <c r="E187" s="1">
        <v>0</v>
      </c>
      <c r="F187" s="1">
        <v>0</v>
      </c>
      <c r="G187" s="40"/>
      <c r="H187" s="1"/>
      <c r="I187" s="1"/>
      <c r="J187" s="1"/>
      <c r="K187" s="40"/>
      <c r="L187" s="1"/>
      <c r="M187" s="1"/>
      <c r="N187" s="1"/>
      <c r="O187" s="40">
        <f t="shared" si="47"/>
        <v>28720.781319999998</v>
      </c>
      <c r="P187" s="1">
        <v>0</v>
      </c>
      <c r="Q187" s="1">
        <v>28720.781319999998</v>
      </c>
      <c r="R187" s="1">
        <v>0</v>
      </c>
      <c r="S187" s="40">
        <v>28720.781319999995</v>
      </c>
      <c r="T187" s="1"/>
      <c r="U187" s="1">
        <v>28720.781319999995</v>
      </c>
      <c r="V187" s="1"/>
      <c r="W187" s="40">
        <v>28720.781319999995</v>
      </c>
      <c r="X187" s="1"/>
      <c r="Y187" s="1">
        <v>28720.781319999995</v>
      </c>
      <c r="Z187" s="1"/>
      <c r="AA187" s="20">
        <f t="shared" si="48"/>
        <v>0</v>
      </c>
      <c r="AB187" s="1">
        <f t="shared" si="49"/>
        <v>0</v>
      </c>
      <c r="AC187" s="40">
        <f t="shared" si="49"/>
        <v>0</v>
      </c>
      <c r="AD187" s="4">
        <f t="shared" si="49"/>
        <v>0</v>
      </c>
      <c r="AE187" s="40">
        <f t="shared" si="50"/>
        <v>0</v>
      </c>
      <c r="AF187" s="1"/>
      <c r="AG187" s="40"/>
      <c r="AH187" s="4"/>
      <c r="AI187" s="40"/>
      <c r="AJ187" s="40"/>
      <c r="AM187" s="119">
        <f t="shared" si="26"/>
        <v>0</v>
      </c>
      <c r="AN187" s="119">
        <f t="shared" si="25"/>
        <v>0</v>
      </c>
    </row>
    <row r="188" spans="1:40" s="122" customFormat="1" ht="19.899999999999999" customHeight="1" x14ac:dyDescent="0.2">
      <c r="A188" s="16"/>
      <c r="B188" s="127" t="s">
        <v>33</v>
      </c>
      <c r="C188" s="1">
        <v>0</v>
      </c>
      <c r="D188" s="1"/>
      <c r="E188" s="1">
        <v>0</v>
      </c>
      <c r="F188" s="1">
        <v>0</v>
      </c>
      <c r="G188" s="40"/>
      <c r="H188" s="1"/>
      <c r="I188" s="1"/>
      <c r="J188" s="1"/>
      <c r="K188" s="40"/>
      <c r="L188" s="1"/>
      <c r="M188" s="1"/>
      <c r="N188" s="1"/>
      <c r="O188" s="40">
        <f t="shared" si="47"/>
        <v>0</v>
      </c>
      <c r="P188" s="1">
        <v>0</v>
      </c>
      <c r="Q188" s="1">
        <v>0</v>
      </c>
      <c r="R188" s="1">
        <v>0</v>
      </c>
      <c r="S188" s="40">
        <v>0</v>
      </c>
      <c r="T188" s="1"/>
      <c r="U188" s="1"/>
      <c r="V188" s="1"/>
      <c r="W188" s="40">
        <v>0</v>
      </c>
      <c r="X188" s="1"/>
      <c r="Y188" s="1"/>
      <c r="Z188" s="1"/>
      <c r="AA188" s="20">
        <f t="shared" si="48"/>
        <v>0</v>
      </c>
      <c r="AB188" s="1">
        <f t="shared" si="49"/>
        <v>0</v>
      </c>
      <c r="AC188" s="40">
        <f t="shared" si="49"/>
        <v>0</v>
      </c>
      <c r="AD188" s="4">
        <f t="shared" si="49"/>
        <v>0</v>
      </c>
      <c r="AE188" s="40">
        <f t="shared" si="50"/>
        <v>0</v>
      </c>
      <c r="AF188" s="1"/>
      <c r="AG188" s="40"/>
      <c r="AH188" s="4"/>
      <c r="AI188" s="40"/>
      <c r="AJ188" s="40"/>
      <c r="AM188" s="119">
        <f t="shared" si="26"/>
        <v>0</v>
      </c>
      <c r="AN188" s="119">
        <f t="shared" si="25"/>
        <v>0</v>
      </c>
    </row>
    <row r="189" spans="1:40" s="122" customFormat="1" ht="19.899999999999999" customHeight="1" x14ac:dyDescent="0.2">
      <c r="A189" s="16"/>
      <c r="B189" s="127" t="s">
        <v>34</v>
      </c>
      <c r="C189" s="1">
        <v>5159.7446099999997</v>
      </c>
      <c r="D189" s="1">
        <v>85.612449999999995</v>
      </c>
      <c r="E189" s="1">
        <v>85.612449999999995</v>
      </c>
      <c r="F189" s="1">
        <v>85.612449999999995</v>
      </c>
      <c r="G189" s="40"/>
      <c r="H189" s="1"/>
      <c r="I189" s="1"/>
      <c r="J189" s="1"/>
      <c r="K189" s="40"/>
      <c r="L189" s="1"/>
      <c r="M189" s="1"/>
      <c r="N189" s="1"/>
      <c r="O189" s="40">
        <f t="shared" si="47"/>
        <v>6999.4106800000063</v>
      </c>
      <c r="P189" s="1">
        <v>0</v>
      </c>
      <c r="Q189" s="1">
        <v>6999.4106800000063</v>
      </c>
      <c r="R189" s="1">
        <v>0</v>
      </c>
      <c r="S189" s="40">
        <f>T189+U189+V189</f>
        <v>1766.0769599999985</v>
      </c>
      <c r="T189" s="1">
        <f>T185-SUM(T186:T188)</f>
        <v>0</v>
      </c>
      <c r="U189" s="1">
        <f>U185-SUM(U186:U188)</f>
        <v>1766.0769599999985</v>
      </c>
      <c r="V189" s="1">
        <f>V185-SUM(V186:V188)</f>
        <v>0</v>
      </c>
      <c r="W189" s="40">
        <f>X189+Y189+Z189</f>
        <v>1766.0769599999985</v>
      </c>
      <c r="X189" s="1">
        <f>X185-SUM(X186:X188)</f>
        <v>0</v>
      </c>
      <c r="Y189" s="1">
        <f>Y185-SUM(Y186:Y188)</f>
        <v>1766.0769599999985</v>
      </c>
      <c r="Z189" s="1">
        <f>Z185-SUM(Z186:Z188)</f>
        <v>0</v>
      </c>
      <c r="AA189" s="20">
        <f t="shared" si="48"/>
        <v>0</v>
      </c>
      <c r="AB189" s="1">
        <f t="shared" si="49"/>
        <v>0</v>
      </c>
      <c r="AC189" s="40">
        <f t="shared" si="49"/>
        <v>0</v>
      </c>
      <c r="AD189" s="4">
        <f t="shared" si="49"/>
        <v>0</v>
      </c>
      <c r="AE189" s="40">
        <f t="shared" si="50"/>
        <v>0</v>
      </c>
      <c r="AF189" s="1"/>
      <c r="AG189" s="40"/>
      <c r="AH189" s="4"/>
      <c r="AI189" s="40"/>
      <c r="AJ189" s="40"/>
      <c r="AM189" s="119">
        <f t="shared" si="26"/>
        <v>0</v>
      </c>
      <c r="AN189" s="119">
        <f t="shared" si="25"/>
        <v>0</v>
      </c>
    </row>
    <row r="190" spans="1:40" s="143" customFormat="1" ht="70.150000000000006" customHeight="1" x14ac:dyDescent="0.2">
      <c r="A190" s="15">
        <v>36</v>
      </c>
      <c r="B190" s="134" t="s">
        <v>330</v>
      </c>
      <c r="C190" s="24">
        <v>209387.53518000001</v>
      </c>
      <c r="D190" s="24">
        <f>SUM(D191:D194)</f>
        <v>12733.464819999999</v>
      </c>
      <c r="E190" s="24">
        <v>7923.4648200000001</v>
      </c>
      <c r="F190" s="24">
        <v>7923.4648200000001</v>
      </c>
      <c r="G190" s="141">
        <f>H190+I190+J190</f>
        <v>0</v>
      </c>
      <c r="H190" s="24"/>
      <c r="I190" s="24"/>
      <c r="J190" s="24"/>
      <c r="K190" s="141">
        <f>L190+M190+N190</f>
        <v>0</v>
      </c>
      <c r="L190" s="24"/>
      <c r="M190" s="24"/>
      <c r="N190" s="24"/>
      <c r="O190" s="141">
        <f t="shared" si="47"/>
        <v>0</v>
      </c>
      <c r="P190" s="24">
        <v>0</v>
      </c>
      <c r="Q190" s="24">
        <v>0</v>
      </c>
      <c r="R190" s="24">
        <v>0</v>
      </c>
      <c r="S190" s="20">
        <f>T190+U190+V190</f>
        <v>0</v>
      </c>
      <c r="T190" s="3">
        <v>0</v>
      </c>
      <c r="U190" s="3">
        <v>0</v>
      </c>
      <c r="V190" s="3">
        <v>0</v>
      </c>
      <c r="W190" s="141">
        <f>X190+Y190+Z190</f>
        <v>0</v>
      </c>
      <c r="X190" s="24">
        <v>0</v>
      </c>
      <c r="Y190" s="24">
        <v>0</v>
      </c>
      <c r="Z190" s="24">
        <v>0</v>
      </c>
      <c r="AA190" s="20">
        <f t="shared" si="48"/>
        <v>0</v>
      </c>
      <c r="AB190" s="1">
        <f t="shared" si="49"/>
        <v>0</v>
      </c>
      <c r="AC190" s="40">
        <f t="shared" si="49"/>
        <v>0</v>
      </c>
      <c r="AD190" s="4">
        <f t="shared" si="49"/>
        <v>0</v>
      </c>
      <c r="AE190" s="25">
        <f t="shared" si="50"/>
        <v>0</v>
      </c>
      <c r="AF190" s="24"/>
      <c r="AG190" s="141"/>
      <c r="AH190" s="142"/>
      <c r="AI190" s="141"/>
      <c r="AJ190" s="141"/>
      <c r="AM190" s="119">
        <f t="shared" si="26"/>
        <v>0</v>
      </c>
      <c r="AN190" s="119">
        <f t="shared" si="25"/>
        <v>0</v>
      </c>
    </row>
    <row r="191" spans="1:40" s="122" customFormat="1" ht="19.899999999999999" customHeight="1" x14ac:dyDescent="0.2">
      <c r="A191" s="15"/>
      <c r="B191" s="127" t="s">
        <v>31</v>
      </c>
      <c r="C191" s="1">
        <v>12411.1114</v>
      </c>
      <c r="D191" s="1">
        <f>C191</f>
        <v>12411.1114</v>
      </c>
      <c r="E191" s="1">
        <v>7601.1113999999998</v>
      </c>
      <c r="F191" s="1">
        <v>7601.1113999999998</v>
      </c>
      <c r="G191" s="40"/>
      <c r="H191" s="1"/>
      <c r="I191" s="1"/>
      <c r="J191" s="1"/>
      <c r="K191" s="40"/>
      <c r="L191" s="1"/>
      <c r="M191" s="1"/>
      <c r="N191" s="1"/>
      <c r="O191" s="40">
        <f t="shared" si="47"/>
        <v>0</v>
      </c>
      <c r="P191" s="1">
        <v>0</v>
      </c>
      <c r="Q191" s="1">
        <v>0</v>
      </c>
      <c r="R191" s="1">
        <v>0</v>
      </c>
      <c r="S191" s="40">
        <v>0</v>
      </c>
      <c r="T191" s="1"/>
      <c r="U191" s="1"/>
      <c r="V191" s="1"/>
      <c r="W191" s="40">
        <v>0</v>
      </c>
      <c r="X191" s="1"/>
      <c r="Y191" s="1"/>
      <c r="Z191" s="1"/>
      <c r="AA191" s="20">
        <f t="shared" si="48"/>
        <v>0</v>
      </c>
      <c r="AB191" s="1">
        <f t="shared" si="49"/>
        <v>0</v>
      </c>
      <c r="AC191" s="40">
        <f t="shared" si="49"/>
        <v>0</v>
      </c>
      <c r="AD191" s="4">
        <f t="shared" si="49"/>
        <v>0</v>
      </c>
      <c r="AE191" s="40">
        <f t="shared" si="50"/>
        <v>0</v>
      </c>
      <c r="AF191" s="1"/>
      <c r="AG191" s="40"/>
      <c r="AH191" s="4"/>
      <c r="AI191" s="40"/>
      <c r="AJ191" s="40"/>
      <c r="AM191" s="119">
        <f t="shared" si="26"/>
        <v>0</v>
      </c>
      <c r="AN191" s="119">
        <f t="shared" si="25"/>
        <v>0</v>
      </c>
    </row>
    <row r="192" spans="1:40" s="122" customFormat="1" ht="19.899999999999999" customHeight="1" x14ac:dyDescent="0.2">
      <c r="A192" s="15"/>
      <c r="B192" s="127" t="s">
        <v>32</v>
      </c>
      <c r="C192" s="1">
        <v>187544.60136</v>
      </c>
      <c r="D192" s="1"/>
      <c r="E192" s="1">
        <v>0</v>
      </c>
      <c r="F192" s="1">
        <v>0</v>
      </c>
      <c r="G192" s="40"/>
      <c r="H192" s="1"/>
      <c r="I192" s="1"/>
      <c r="J192" s="1"/>
      <c r="K192" s="40"/>
      <c r="L192" s="1"/>
      <c r="M192" s="1"/>
      <c r="N192" s="1"/>
      <c r="O192" s="40">
        <f t="shared" si="47"/>
        <v>0</v>
      </c>
      <c r="P192" s="1">
        <v>0</v>
      </c>
      <c r="Q192" s="1">
        <v>0</v>
      </c>
      <c r="R192" s="1">
        <v>0</v>
      </c>
      <c r="S192" s="40">
        <v>0</v>
      </c>
      <c r="T192" s="1"/>
      <c r="U192" s="1"/>
      <c r="V192" s="1"/>
      <c r="W192" s="40">
        <v>0</v>
      </c>
      <c r="X192" s="1"/>
      <c r="Y192" s="1"/>
      <c r="Z192" s="1"/>
      <c r="AA192" s="20">
        <f t="shared" si="48"/>
        <v>0</v>
      </c>
      <c r="AB192" s="1">
        <f t="shared" si="49"/>
        <v>0</v>
      </c>
      <c r="AC192" s="40">
        <f t="shared" si="49"/>
        <v>0</v>
      </c>
      <c r="AD192" s="4">
        <f t="shared" si="49"/>
        <v>0</v>
      </c>
      <c r="AE192" s="40">
        <f t="shared" si="50"/>
        <v>0</v>
      </c>
      <c r="AF192" s="1"/>
      <c r="AG192" s="40"/>
      <c r="AH192" s="4"/>
      <c r="AI192" s="40"/>
      <c r="AJ192" s="40"/>
      <c r="AM192" s="119">
        <f t="shared" si="26"/>
        <v>0</v>
      </c>
      <c r="AN192" s="119">
        <f t="shared" si="25"/>
        <v>0</v>
      </c>
    </row>
    <row r="193" spans="1:40" s="122" customFormat="1" ht="19.899999999999999" customHeight="1" x14ac:dyDescent="0.2">
      <c r="A193" s="15"/>
      <c r="B193" s="127" t="s">
        <v>33</v>
      </c>
      <c r="C193" s="1">
        <v>0</v>
      </c>
      <c r="D193" s="1"/>
      <c r="E193" s="1">
        <v>0</v>
      </c>
      <c r="F193" s="1">
        <v>0</v>
      </c>
      <c r="G193" s="40"/>
      <c r="H193" s="1"/>
      <c r="I193" s="1"/>
      <c r="J193" s="1"/>
      <c r="K193" s="40"/>
      <c r="L193" s="1"/>
      <c r="M193" s="1"/>
      <c r="N193" s="1"/>
      <c r="O193" s="40">
        <f t="shared" si="47"/>
        <v>0</v>
      </c>
      <c r="P193" s="1">
        <v>0</v>
      </c>
      <c r="Q193" s="1">
        <v>0</v>
      </c>
      <c r="R193" s="1">
        <v>0</v>
      </c>
      <c r="S193" s="40">
        <v>0</v>
      </c>
      <c r="T193" s="1"/>
      <c r="U193" s="1"/>
      <c r="V193" s="1"/>
      <c r="W193" s="40">
        <v>0</v>
      </c>
      <c r="X193" s="1"/>
      <c r="Y193" s="1"/>
      <c r="Z193" s="1"/>
      <c r="AA193" s="20">
        <f t="shared" si="48"/>
        <v>0</v>
      </c>
      <c r="AB193" s="1">
        <f t="shared" si="49"/>
        <v>0</v>
      </c>
      <c r="AC193" s="40">
        <f t="shared" si="49"/>
        <v>0</v>
      </c>
      <c r="AD193" s="4">
        <f t="shared" si="49"/>
        <v>0</v>
      </c>
      <c r="AE193" s="40">
        <f t="shared" si="50"/>
        <v>0</v>
      </c>
      <c r="AF193" s="1"/>
      <c r="AG193" s="40"/>
      <c r="AH193" s="4"/>
      <c r="AI193" s="40"/>
      <c r="AJ193" s="40"/>
      <c r="AM193" s="119">
        <f t="shared" si="26"/>
        <v>0</v>
      </c>
      <c r="AN193" s="119">
        <f t="shared" si="25"/>
        <v>0</v>
      </c>
    </row>
    <row r="194" spans="1:40" s="122" customFormat="1" ht="19.899999999999999" customHeight="1" x14ac:dyDescent="0.2">
      <c r="A194" s="15"/>
      <c r="B194" s="127" t="s">
        <v>34</v>
      </c>
      <c r="C194" s="1">
        <v>9431.8224200000004</v>
      </c>
      <c r="D194" s="1">
        <v>322.35342000000003</v>
      </c>
      <c r="E194" s="1">
        <v>322.35342000000003</v>
      </c>
      <c r="F194" s="1">
        <v>322.35342000000003</v>
      </c>
      <c r="G194" s="40"/>
      <c r="H194" s="1"/>
      <c r="I194" s="1"/>
      <c r="J194" s="1"/>
      <c r="K194" s="40"/>
      <c r="L194" s="1"/>
      <c r="M194" s="1"/>
      <c r="N194" s="1"/>
      <c r="O194" s="40">
        <f t="shared" si="47"/>
        <v>0</v>
      </c>
      <c r="P194" s="1">
        <v>0</v>
      </c>
      <c r="Q194" s="1">
        <v>0</v>
      </c>
      <c r="R194" s="1">
        <v>0</v>
      </c>
      <c r="S194" s="40">
        <f>T194+U194+V194</f>
        <v>0</v>
      </c>
      <c r="T194" s="1">
        <f>T190-SUM(T191:T193)</f>
        <v>0</v>
      </c>
      <c r="U194" s="1">
        <f>U190-SUM(U191:U193)</f>
        <v>0</v>
      </c>
      <c r="V194" s="1">
        <f>V190-SUM(V191:V193)</f>
        <v>0</v>
      </c>
      <c r="W194" s="40">
        <f>X194+Y194+Z194</f>
        <v>0</v>
      </c>
      <c r="X194" s="1">
        <f>X190-SUM(X191:X193)</f>
        <v>0</v>
      </c>
      <c r="Y194" s="1">
        <f>Y190-SUM(Y191:Y193)</f>
        <v>0</v>
      </c>
      <c r="Z194" s="1">
        <f>Z190-SUM(Z191:Z193)</f>
        <v>0</v>
      </c>
      <c r="AA194" s="20">
        <f t="shared" si="48"/>
        <v>0</v>
      </c>
      <c r="AB194" s="1">
        <f t="shared" si="49"/>
        <v>0</v>
      </c>
      <c r="AC194" s="40">
        <f t="shared" si="49"/>
        <v>0</v>
      </c>
      <c r="AD194" s="4">
        <f t="shared" si="49"/>
        <v>0</v>
      </c>
      <c r="AE194" s="40">
        <f t="shared" si="50"/>
        <v>0</v>
      </c>
      <c r="AF194" s="1"/>
      <c r="AG194" s="40"/>
      <c r="AH194" s="4"/>
      <c r="AI194" s="40"/>
      <c r="AJ194" s="40"/>
      <c r="AM194" s="119">
        <f t="shared" si="26"/>
        <v>0</v>
      </c>
      <c r="AN194" s="119">
        <f t="shared" si="25"/>
        <v>0</v>
      </c>
    </row>
    <row r="195" spans="1:40" s="143" customFormat="1" ht="78.599999999999994" customHeight="1" x14ac:dyDescent="0.2">
      <c r="A195" s="15">
        <v>37</v>
      </c>
      <c r="B195" s="134" t="s">
        <v>282</v>
      </c>
      <c r="C195" s="24">
        <v>5775.5427599999994</v>
      </c>
      <c r="D195" s="24">
        <f>SUM(D196:D199)</f>
        <v>363.19899999999996</v>
      </c>
      <c r="E195" s="24">
        <v>0</v>
      </c>
      <c r="F195" s="24">
        <v>0</v>
      </c>
      <c r="G195" s="141">
        <f>H195+I195+J195</f>
        <v>0</v>
      </c>
      <c r="H195" s="24"/>
      <c r="I195" s="24"/>
      <c r="J195" s="24"/>
      <c r="K195" s="141">
        <f>L195+M195+N195</f>
        <v>0</v>
      </c>
      <c r="L195" s="24"/>
      <c r="M195" s="24"/>
      <c r="N195" s="24"/>
      <c r="O195" s="141">
        <f t="shared" si="47"/>
        <v>8365</v>
      </c>
      <c r="P195" s="24">
        <v>0</v>
      </c>
      <c r="Q195" s="24">
        <v>8365</v>
      </c>
      <c r="R195" s="24">
        <v>0</v>
      </c>
      <c r="S195" s="20">
        <f>T195+U195+V195</f>
        <v>5412.3437600000007</v>
      </c>
      <c r="T195" s="3">
        <v>0</v>
      </c>
      <c r="U195" s="3">
        <v>5412.3437600000007</v>
      </c>
      <c r="V195" s="3">
        <v>0</v>
      </c>
      <c r="W195" s="20">
        <f>X195+Y195+Z195</f>
        <v>5412.3437599999997</v>
      </c>
      <c r="X195" s="3">
        <v>0</v>
      </c>
      <c r="Y195" s="3">
        <v>5412.3437599999997</v>
      </c>
      <c r="Z195" s="3">
        <v>0</v>
      </c>
      <c r="AA195" s="20">
        <f t="shared" si="48"/>
        <v>0</v>
      </c>
      <c r="AB195" s="3">
        <f t="shared" si="49"/>
        <v>0</v>
      </c>
      <c r="AC195" s="20">
        <f t="shared" si="49"/>
        <v>0</v>
      </c>
      <c r="AD195" s="144">
        <f t="shared" si="49"/>
        <v>0</v>
      </c>
      <c r="AE195" s="20">
        <f t="shared" si="50"/>
        <v>0</v>
      </c>
      <c r="AF195" s="3"/>
      <c r="AG195" s="20"/>
      <c r="AH195" s="144"/>
      <c r="AI195" s="20"/>
      <c r="AJ195" s="20"/>
      <c r="AM195" s="119">
        <f t="shared" si="26"/>
        <v>0</v>
      </c>
      <c r="AN195" s="119">
        <f t="shared" si="25"/>
        <v>0</v>
      </c>
    </row>
    <row r="196" spans="1:40" s="122" customFormat="1" ht="19.899999999999999" customHeight="1" x14ac:dyDescent="0.2">
      <c r="A196" s="15"/>
      <c r="B196" s="127" t="s">
        <v>31</v>
      </c>
      <c r="C196" s="1">
        <v>0</v>
      </c>
      <c r="D196" s="1">
        <f>C196</f>
        <v>0</v>
      </c>
      <c r="E196" s="1">
        <v>0</v>
      </c>
      <c r="F196" s="1">
        <v>0</v>
      </c>
      <c r="G196" s="40"/>
      <c r="H196" s="1"/>
      <c r="I196" s="1"/>
      <c r="J196" s="1"/>
      <c r="K196" s="40"/>
      <c r="L196" s="1"/>
      <c r="M196" s="1"/>
      <c r="N196" s="1"/>
      <c r="O196" s="40">
        <f t="shared" si="47"/>
        <v>0</v>
      </c>
      <c r="P196" s="1">
        <v>0</v>
      </c>
      <c r="Q196" s="1">
        <v>0</v>
      </c>
      <c r="R196" s="1">
        <v>0</v>
      </c>
      <c r="S196" s="40">
        <v>0</v>
      </c>
      <c r="T196" s="1"/>
      <c r="U196" s="1"/>
      <c r="V196" s="1"/>
      <c r="W196" s="40">
        <v>0</v>
      </c>
      <c r="X196" s="1"/>
      <c r="Y196" s="1"/>
      <c r="Z196" s="1"/>
      <c r="AA196" s="20">
        <f t="shared" si="48"/>
        <v>0</v>
      </c>
      <c r="AB196" s="1">
        <f t="shared" ref="AB196:AD209" si="51">X196+H196-L196-(T196-AF196)</f>
        <v>0</v>
      </c>
      <c r="AC196" s="40">
        <f t="shared" si="51"/>
        <v>0</v>
      </c>
      <c r="AD196" s="4">
        <f t="shared" si="51"/>
        <v>0</v>
      </c>
      <c r="AE196" s="40">
        <f t="shared" si="50"/>
        <v>0</v>
      </c>
      <c r="AF196" s="1"/>
      <c r="AG196" s="40"/>
      <c r="AH196" s="4"/>
      <c r="AI196" s="40"/>
      <c r="AJ196" s="40"/>
      <c r="AM196" s="119">
        <f t="shared" si="26"/>
        <v>0</v>
      </c>
      <c r="AN196" s="119">
        <f t="shared" si="25"/>
        <v>0</v>
      </c>
    </row>
    <row r="197" spans="1:40" s="122" customFormat="1" ht="19.899999999999999" customHeight="1" x14ac:dyDescent="0.2">
      <c r="A197" s="15"/>
      <c r="B197" s="127" t="s">
        <v>32</v>
      </c>
      <c r="C197" s="1">
        <v>5412.3437599999997</v>
      </c>
      <c r="D197" s="1"/>
      <c r="E197" s="1">
        <v>0</v>
      </c>
      <c r="F197" s="1">
        <v>0</v>
      </c>
      <c r="G197" s="40"/>
      <c r="H197" s="1"/>
      <c r="I197" s="1"/>
      <c r="J197" s="1"/>
      <c r="K197" s="40"/>
      <c r="L197" s="1"/>
      <c r="M197" s="1"/>
      <c r="N197" s="1"/>
      <c r="O197" s="40">
        <f t="shared" si="47"/>
        <v>5412.3437599999997</v>
      </c>
      <c r="P197" s="1">
        <v>0</v>
      </c>
      <c r="Q197" s="1">
        <v>5412.3437599999997</v>
      </c>
      <c r="R197" s="1">
        <v>0</v>
      </c>
      <c r="S197" s="40">
        <v>5412.3437599999997</v>
      </c>
      <c r="T197" s="1"/>
      <c r="U197" s="1">
        <v>5412.3437599999997</v>
      </c>
      <c r="V197" s="1"/>
      <c r="W197" s="40">
        <v>5412.3437599999997</v>
      </c>
      <c r="X197" s="1"/>
      <c r="Y197" s="1">
        <v>5412.3437599999997</v>
      </c>
      <c r="Z197" s="1"/>
      <c r="AA197" s="20">
        <f t="shared" si="48"/>
        <v>0</v>
      </c>
      <c r="AB197" s="1">
        <f t="shared" si="51"/>
        <v>0</v>
      </c>
      <c r="AC197" s="40">
        <f t="shared" si="51"/>
        <v>0</v>
      </c>
      <c r="AD197" s="4">
        <f t="shared" si="51"/>
        <v>0</v>
      </c>
      <c r="AE197" s="40">
        <f t="shared" si="50"/>
        <v>0</v>
      </c>
      <c r="AF197" s="1"/>
      <c r="AG197" s="40"/>
      <c r="AH197" s="4"/>
      <c r="AI197" s="40"/>
      <c r="AJ197" s="40"/>
      <c r="AM197" s="119">
        <f t="shared" si="26"/>
        <v>0</v>
      </c>
      <c r="AN197" s="119">
        <f t="shared" si="25"/>
        <v>0</v>
      </c>
    </row>
    <row r="198" spans="1:40" s="122" customFormat="1" ht="19.899999999999999" customHeight="1" x14ac:dyDescent="0.2">
      <c r="A198" s="15"/>
      <c r="B198" s="127" t="s">
        <v>33</v>
      </c>
      <c r="C198" s="1">
        <v>0</v>
      </c>
      <c r="D198" s="1"/>
      <c r="E198" s="1">
        <v>0</v>
      </c>
      <c r="F198" s="1">
        <v>0</v>
      </c>
      <c r="G198" s="40"/>
      <c r="H198" s="1"/>
      <c r="I198" s="1"/>
      <c r="J198" s="1"/>
      <c r="K198" s="40"/>
      <c r="L198" s="1"/>
      <c r="M198" s="1"/>
      <c r="N198" s="1"/>
      <c r="O198" s="40">
        <f t="shared" si="47"/>
        <v>0</v>
      </c>
      <c r="P198" s="1">
        <v>0</v>
      </c>
      <c r="Q198" s="1">
        <v>0</v>
      </c>
      <c r="R198" s="1">
        <v>0</v>
      </c>
      <c r="S198" s="40">
        <v>0</v>
      </c>
      <c r="T198" s="1"/>
      <c r="U198" s="1"/>
      <c r="V198" s="1"/>
      <c r="W198" s="40">
        <v>0</v>
      </c>
      <c r="X198" s="1"/>
      <c r="Y198" s="1"/>
      <c r="Z198" s="1"/>
      <c r="AA198" s="20">
        <f t="shared" si="48"/>
        <v>0</v>
      </c>
      <c r="AB198" s="1">
        <f t="shared" si="51"/>
        <v>0</v>
      </c>
      <c r="AC198" s="40">
        <f t="shared" si="51"/>
        <v>0</v>
      </c>
      <c r="AD198" s="4">
        <f t="shared" si="51"/>
        <v>0</v>
      </c>
      <c r="AE198" s="40">
        <f t="shared" si="50"/>
        <v>0</v>
      </c>
      <c r="AF198" s="1"/>
      <c r="AG198" s="40"/>
      <c r="AH198" s="4"/>
      <c r="AI198" s="40"/>
      <c r="AJ198" s="40"/>
      <c r="AM198" s="119">
        <f t="shared" si="26"/>
        <v>0</v>
      </c>
      <c r="AN198" s="119">
        <f t="shared" si="25"/>
        <v>0</v>
      </c>
    </row>
    <row r="199" spans="1:40" s="122" customFormat="1" ht="19.899999999999999" customHeight="1" x14ac:dyDescent="0.2">
      <c r="A199" s="15"/>
      <c r="B199" s="127" t="s">
        <v>34</v>
      </c>
      <c r="C199" s="1">
        <v>363.19899999999996</v>
      </c>
      <c r="D199" s="1">
        <f>C199</f>
        <v>363.19899999999996</v>
      </c>
      <c r="E199" s="1">
        <v>0</v>
      </c>
      <c r="F199" s="1">
        <v>0</v>
      </c>
      <c r="G199" s="40"/>
      <c r="H199" s="1"/>
      <c r="I199" s="1"/>
      <c r="J199" s="1"/>
      <c r="K199" s="40"/>
      <c r="L199" s="1"/>
      <c r="M199" s="1"/>
      <c r="N199" s="1"/>
      <c r="O199" s="40">
        <f t="shared" si="47"/>
        <v>2952.6562400000007</v>
      </c>
      <c r="P199" s="1">
        <v>0</v>
      </c>
      <c r="Q199" s="1">
        <v>2952.6562400000007</v>
      </c>
      <c r="R199" s="1">
        <v>0</v>
      </c>
      <c r="S199" s="40">
        <f>T199+U199+V199</f>
        <v>0</v>
      </c>
      <c r="T199" s="1">
        <f>T195-SUM(T196:T198)</f>
        <v>0</v>
      </c>
      <c r="U199" s="1">
        <f>U195-SUM(U196:U198)</f>
        <v>0</v>
      </c>
      <c r="V199" s="1">
        <f>V195-SUM(V196:V198)</f>
        <v>0</v>
      </c>
      <c r="W199" s="40">
        <f>X199+Y199+Z199</f>
        <v>0</v>
      </c>
      <c r="X199" s="1">
        <f>X195-SUM(X196:X198)</f>
        <v>0</v>
      </c>
      <c r="Y199" s="1">
        <f>Y195-SUM(Y196:Y198)</f>
        <v>0</v>
      </c>
      <c r="Z199" s="1">
        <f>Z195-SUM(Z196:Z198)</f>
        <v>0</v>
      </c>
      <c r="AA199" s="20">
        <f t="shared" si="48"/>
        <v>0</v>
      </c>
      <c r="AB199" s="1">
        <f t="shared" si="51"/>
        <v>0</v>
      </c>
      <c r="AC199" s="40">
        <f t="shared" si="51"/>
        <v>0</v>
      </c>
      <c r="AD199" s="4">
        <f t="shared" si="51"/>
        <v>0</v>
      </c>
      <c r="AE199" s="40">
        <f t="shared" si="50"/>
        <v>0</v>
      </c>
      <c r="AF199" s="1"/>
      <c r="AG199" s="40"/>
      <c r="AH199" s="4"/>
      <c r="AI199" s="40"/>
      <c r="AJ199" s="40"/>
      <c r="AM199" s="119">
        <f t="shared" si="26"/>
        <v>0</v>
      </c>
      <c r="AN199" s="119">
        <f t="shared" si="25"/>
        <v>0</v>
      </c>
    </row>
    <row r="200" spans="1:40" s="143" customFormat="1" ht="139.15" customHeight="1" x14ac:dyDescent="0.2">
      <c r="A200" s="15">
        <v>38</v>
      </c>
      <c r="B200" s="134" t="s">
        <v>77</v>
      </c>
      <c r="C200" s="24">
        <v>116571.8311</v>
      </c>
      <c r="D200" s="24">
        <f>SUM(D201:D204)</f>
        <v>9941.7864000000009</v>
      </c>
      <c r="E200" s="24">
        <v>0</v>
      </c>
      <c r="F200" s="24">
        <v>0</v>
      </c>
      <c r="G200" s="141">
        <f>H200+I200+J200</f>
        <v>0</v>
      </c>
      <c r="H200" s="24"/>
      <c r="I200" s="24"/>
      <c r="J200" s="24"/>
      <c r="K200" s="141">
        <f>L200+M200+N200</f>
        <v>0</v>
      </c>
      <c r="L200" s="24"/>
      <c r="M200" s="24"/>
      <c r="N200" s="24"/>
      <c r="O200" s="141">
        <f t="shared" si="47"/>
        <v>300</v>
      </c>
      <c r="P200" s="24">
        <v>0</v>
      </c>
      <c r="Q200" s="24">
        <v>300</v>
      </c>
      <c r="R200" s="24">
        <v>0</v>
      </c>
      <c r="S200" s="20">
        <f>T200+U200+V200</f>
        <v>250.67580999999998</v>
      </c>
      <c r="T200" s="3">
        <v>0</v>
      </c>
      <c r="U200" s="3">
        <v>250.67580999999998</v>
      </c>
      <c r="V200" s="3">
        <v>0</v>
      </c>
      <c r="W200" s="141">
        <f>X200+Y200+Z200</f>
        <v>250.67580999999998</v>
      </c>
      <c r="X200" s="24">
        <v>0</v>
      </c>
      <c r="Y200" s="24">
        <v>250.67580999999998</v>
      </c>
      <c r="Z200" s="24">
        <v>0</v>
      </c>
      <c r="AA200" s="20">
        <f t="shared" si="48"/>
        <v>0</v>
      </c>
      <c r="AB200" s="3">
        <f t="shared" si="51"/>
        <v>0</v>
      </c>
      <c r="AC200" s="20">
        <f t="shared" si="51"/>
        <v>0</v>
      </c>
      <c r="AD200" s="144">
        <f t="shared" si="51"/>
        <v>0</v>
      </c>
      <c r="AE200" s="141">
        <f t="shared" si="50"/>
        <v>0</v>
      </c>
      <c r="AF200" s="24"/>
      <c r="AG200" s="141"/>
      <c r="AH200" s="142"/>
      <c r="AI200" s="141"/>
      <c r="AJ200" s="141"/>
      <c r="AM200" s="119">
        <f t="shared" si="26"/>
        <v>0</v>
      </c>
      <c r="AN200" s="119">
        <f t="shared" si="25"/>
        <v>0</v>
      </c>
    </row>
    <row r="201" spans="1:40" s="122" customFormat="1" ht="19.899999999999999" customHeight="1" x14ac:dyDescent="0.2">
      <c r="A201" s="15"/>
      <c r="B201" s="127" t="s">
        <v>31</v>
      </c>
      <c r="C201" s="1">
        <v>4659.5240000000003</v>
      </c>
      <c r="D201" s="1">
        <f>C201</f>
        <v>4659.5240000000003</v>
      </c>
      <c r="E201" s="1">
        <v>0</v>
      </c>
      <c r="F201" s="1">
        <v>0</v>
      </c>
      <c r="G201" s="40"/>
      <c r="H201" s="1"/>
      <c r="I201" s="1"/>
      <c r="J201" s="1"/>
      <c r="K201" s="40"/>
      <c r="L201" s="1"/>
      <c r="M201" s="1"/>
      <c r="N201" s="1"/>
      <c r="O201" s="40">
        <f t="shared" si="47"/>
        <v>239.81496999999999</v>
      </c>
      <c r="P201" s="1">
        <v>0</v>
      </c>
      <c r="Q201" s="1">
        <v>239.81496999999999</v>
      </c>
      <c r="R201" s="1">
        <v>0</v>
      </c>
      <c r="S201" s="40">
        <v>239.81496999999999</v>
      </c>
      <c r="T201" s="1"/>
      <c r="U201" s="1">
        <v>239.81496999999999</v>
      </c>
      <c r="V201" s="1"/>
      <c r="W201" s="40">
        <v>239.81496999999999</v>
      </c>
      <c r="X201" s="1"/>
      <c r="Y201" s="1">
        <v>239.81496999999999</v>
      </c>
      <c r="Z201" s="1"/>
      <c r="AA201" s="20">
        <f t="shared" si="48"/>
        <v>0</v>
      </c>
      <c r="AB201" s="1">
        <f t="shared" si="51"/>
        <v>0</v>
      </c>
      <c r="AC201" s="40">
        <f t="shared" si="51"/>
        <v>0</v>
      </c>
      <c r="AD201" s="4">
        <f t="shared" si="51"/>
        <v>0</v>
      </c>
      <c r="AE201" s="40">
        <f t="shared" si="50"/>
        <v>0</v>
      </c>
      <c r="AF201" s="1"/>
      <c r="AG201" s="40"/>
      <c r="AH201" s="4"/>
      <c r="AI201" s="40"/>
      <c r="AJ201" s="40"/>
      <c r="AM201" s="119">
        <f t="shared" si="26"/>
        <v>0</v>
      </c>
      <c r="AN201" s="119">
        <f t="shared" si="25"/>
        <v>0</v>
      </c>
    </row>
    <row r="202" spans="1:40" s="122" customFormat="1" ht="19.899999999999999" customHeight="1" x14ac:dyDescent="0.2">
      <c r="A202" s="15"/>
      <c r="B202" s="127" t="s">
        <v>32</v>
      </c>
      <c r="C202" s="1">
        <v>106630.0447</v>
      </c>
      <c r="D202" s="1"/>
      <c r="E202" s="1">
        <v>0</v>
      </c>
      <c r="F202" s="1">
        <v>0</v>
      </c>
      <c r="G202" s="40"/>
      <c r="H202" s="1"/>
      <c r="I202" s="1"/>
      <c r="J202" s="1"/>
      <c r="K202" s="40"/>
      <c r="L202" s="1"/>
      <c r="M202" s="1"/>
      <c r="N202" s="1"/>
      <c r="O202" s="40">
        <f t="shared" si="47"/>
        <v>0</v>
      </c>
      <c r="P202" s="1">
        <v>0</v>
      </c>
      <c r="Q202" s="1">
        <v>0</v>
      </c>
      <c r="R202" s="1">
        <v>0</v>
      </c>
      <c r="S202" s="40">
        <v>0</v>
      </c>
      <c r="T202" s="1"/>
      <c r="U202" s="1"/>
      <c r="V202" s="1"/>
      <c r="W202" s="40">
        <v>0</v>
      </c>
      <c r="X202" s="1"/>
      <c r="Y202" s="1"/>
      <c r="Z202" s="1"/>
      <c r="AA202" s="20">
        <f t="shared" si="48"/>
        <v>0</v>
      </c>
      <c r="AB202" s="1">
        <f t="shared" si="51"/>
        <v>0</v>
      </c>
      <c r="AC202" s="40">
        <f t="shared" si="51"/>
        <v>0</v>
      </c>
      <c r="AD202" s="4">
        <f t="shared" si="51"/>
        <v>0</v>
      </c>
      <c r="AE202" s="40">
        <f t="shared" si="50"/>
        <v>0</v>
      </c>
      <c r="AF202" s="1"/>
      <c r="AG202" s="40"/>
      <c r="AH202" s="4"/>
      <c r="AI202" s="40"/>
      <c r="AJ202" s="40"/>
      <c r="AM202" s="119">
        <f t="shared" si="26"/>
        <v>0</v>
      </c>
      <c r="AN202" s="119">
        <f t="shared" ref="AN202:AN265" si="52">AA202-AE202</f>
        <v>0</v>
      </c>
    </row>
    <row r="203" spans="1:40" s="122" customFormat="1" ht="19.899999999999999" customHeight="1" x14ac:dyDescent="0.2">
      <c r="A203" s="15"/>
      <c r="B203" s="127" t="s">
        <v>33</v>
      </c>
      <c r="C203" s="1">
        <v>0</v>
      </c>
      <c r="D203" s="1"/>
      <c r="E203" s="1">
        <v>0</v>
      </c>
      <c r="F203" s="1">
        <v>0</v>
      </c>
      <c r="G203" s="40"/>
      <c r="H203" s="1"/>
      <c r="I203" s="1"/>
      <c r="J203" s="1"/>
      <c r="K203" s="40"/>
      <c r="L203" s="1"/>
      <c r="M203" s="1"/>
      <c r="N203" s="1"/>
      <c r="O203" s="40">
        <f t="shared" si="47"/>
        <v>0</v>
      </c>
      <c r="P203" s="1">
        <v>0</v>
      </c>
      <c r="Q203" s="1">
        <v>0</v>
      </c>
      <c r="R203" s="1">
        <v>0</v>
      </c>
      <c r="S203" s="40">
        <v>0</v>
      </c>
      <c r="T203" s="1"/>
      <c r="U203" s="1"/>
      <c r="V203" s="1"/>
      <c r="W203" s="40">
        <v>0</v>
      </c>
      <c r="X203" s="1"/>
      <c r="Y203" s="1"/>
      <c r="Z203" s="1"/>
      <c r="AA203" s="20">
        <f t="shared" si="48"/>
        <v>0</v>
      </c>
      <c r="AB203" s="1">
        <f t="shared" si="51"/>
        <v>0</v>
      </c>
      <c r="AC203" s="40">
        <f t="shared" si="51"/>
        <v>0</v>
      </c>
      <c r="AD203" s="4">
        <f t="shared" si="51"/>
        <v>0</v>
      </c>
      <c r="AE203" s="40">
        <f t="shared" si="50"/>
        <v>0</v>
      </c>
      <c r="AF203" s="1"/>
      <c r="AG203" s="40"/>
      <c r="AH203" s="4"/>
      <c r="AI203" s="40"/>
      <c r="AJ203" s="40"/>
      <c r="AM203" s="119">
        <f t="shared" ref="AM203:AM266" si="53">G203+W203-K203-S203</f>
        <v>0</v>
      </c>
      <c r="AN203" s="119">
        <f t="shared" si="52"/>
        <v>0</v>
      </c>
    </row>
    <row r="204" spans="1:40" s="122" customFormat="1" ht="19.899999999999999" customHeight="1" x14ac:dyDescent="0.2">
      <c r="A204" s="15"/>
      <c r="B204" s="127" t="s">
        <v>34</v>
      </c>
      <c r="C204" s="1">
        <v>5282.2623999999996</v>
      </c>
      <c r="D204" s="1">
        <f>C204</f>
        <v>5282.2623999999996</v>
      </c>
      <c r="E204" s="1">
        <v>0</v>
      </c>
      <c r="F204" s="1">
        <v>0</v>
      </c>
      <c r="G204" s="40"/>
      <c r="H204" s="1"/>
      <c r="I204" s="1"/>
      <c r="J204" s="1"/>
      <c r="K204" s="40"/>
      <c r="L204" s="1"/>
      <c r="M204" s="1"/>
      <c r="N204" s="1"/>
      <c r="O204" s="40">
        <f t="shared" si="47"/>
        <v>60.185030000000012</v>
      </c>
      <c r="P204" s="1">
        <v>0</v>
      </c>
      <c r="Q204" s="1">
        <v>60.185030000000012</v>
      </c>
      <c r="R204" s="1">
        <v>0</v>
      </c>
      <c r="S204" s="40">
        <f>T204+U204+V204</f>
        <v>10.860839999999996</v>
      </c>
      <c r="T204" s="1">
        <f>T200-SUM(T201:T203)</f>
        <v>0</v>
      </c>
      <c r="U204" s="1">
        <f>U200-SUM(U201:U203)</f>
        <v>10.860839999999996</v>
      </c>
      <c r="V204" s="1">
        <f>V200-SUM(V201:V203)</f>
        <v>0</v>
      </c>
      <c r="W204" s="40">
        <f>X204+Y204+Z204</f>
        <v>10.860839999999996</v>
      </c>
      <c r="X204" s="1">
        <f>X200-SUM(X201:X203)</f>
        <v>0</v>
      </c>
      <c r="Y204" s="1">
        <f>Y200-SUM(Y201:Y203)</f>
        <v>10.860839999999996</v>
      </c>
      <c r="Z204" s="1">
        <f>Z200-SUM(Z201:Z203)</f>
        <v>0</v>
      </c>
      <c r="AA204" s="20">
        <f t="shared" si="48"/>
        <v>0</v>
      </c>
      <c r="AB204" s="1">
        <f t="shared" si="51"/>
        <v>0</v>
      </c>
      <c r="AC204" s="40">
        <f t="shared" si="51"/>
        <v>0</v>
      </c>
      <c r="AD204" s="4">
        <f t="shared" si="51"/>
        <v>0</v>
      </c>
      <c r="AE204" s="40">
        <f t="shared" si="50"/>
        <v>0</v>
      </c>
      <c r="AF204" s="1"/>
      <c r="AG204" s="40"/>
      <c r="AH204" s="4"/>
      <c r="AI204" s="40"/>
      <c r="AJ204" s="40"/>
      <c r="AM204" s="119">
        <f t="shared" si="53"/>
        <v>0</v>
      </c>
      <c r="AN204" s="119">
        <f t="shared" si="52"/>
        <v>0</v>
      </c>
    </row>
    <row r="205" spans="1:40" s="143" customFormat="1" ht="116.45" customHeight="1" x14ac:dyDescent="0.2">
      <c r="A205" s="16" t="s">
        <v>346</v>
      </c>
      <c r="B205" s="132" t="s">
        <v>347</v>
      </c>
      <c r="C205" s="24">
        <v>24975.721830000002</v>
      </c>
      <c r="D205" s="24">
        <f>SUM(D206:D209)</f>
        <v>853.74582999999996</v>
      </c>
      <c r="E205" s="24">
        <v>24975.701000000001</v>
      </c>
      <c r="F205" s="24">
        <v>24975.721830000002</v>
      </c>
      <c r="G205" s="141">
        <f>H205+I205+J205</f>
        <v>2.0830000000000001E-2</v>
      </c>
      <c r="H205" s="24"/>
      <c r="I205" s="24">
        <v>2.0830000000000001E-2</v>
      </c>
      <c r="J205" s="24"/>
      <c r="K205" s="141">
        <f>L205+M205+N205</f>
        <v>0</v>
      </c>
      <c r="L205" s="24"/>
      <c r="M205" s="24"/>
      <c r="N205" s="24"/>
      <c r="O205" s="141">
        <f t="shared" si="47"/>
        <v>0</v>
      </c>
      <c r="P205" s="24"/>
      <c r="Q205" s="24"/>
      <c r="R205" s="24"/>
      <c r="S205" s="20">
        <f>T205+U205+V205</f>
        <v>0</v>
      </c>
      <c r="T205" s="3"/>
      <c r="U205" s="3"/>
      <c r="V205" s="3"/>
      <c r="W205" s="141">
        <f>X205+Y205+Z205</f>
        <v>0</v>
      </c>
      <c r="X205" s="24"/>
      <c r="Y205" s="24"/>
      <c r="Z205" s="24"/>
      <c r="AA205" s="20">
        <f t="shared" si="48"/>
        <v>2.0830000000000001E-2</v>
      </c>
      <c r="AB205" s="3">
        <f t="shared" si="51"/>
        <v>0</v>
      </c>
      <c r="AC205" s="20">
        <f t="shared" si="51"/>
        <v>2.0830000000000001E-2</v>
      </c>
      <c r="AD205" s="144">
        <f t="shared" si="51"/>
        <v>0</v>
      </c>
      <c r="AE205" s="141">
        <f t="shared" si="50"/>
        <v>0</v>
      </c>
      <c r="AF205" s="24"/>
      <c r="AG205" s="141"/>
      <c r="AH205" s="142"/>
      <c r="AI205" s="141"/>
      <c r="AJ205" s="141"/>
      <c r="AM205" s="119">
        <f t="shared" si="53"/>
        <v>2.0830000000000001E-2</v>
      </c>
      <c r="AN205" s="119">
        <f t="shared" si="52"/>
        <v>2.0830000000000001E-2</v>
      </c>
    </row>
    <row r="206" spans="1:40" s="122" customFormat="1" ht="19.899999999999999" customHeight="1" x14ac:dyDescent="0.2">
      <c r="A206" s="16"/>
      <c r="B206" s="127" t="s">
        <v>31</v>
      </c>
      <c r="C206" s="1">
        <v>117.82083</v>
      </c>
      <c r="D206" s="1">
        <f>C206</f>
        <v>117.82083</v>
      </c>
      <c r="E206" s="1">
        <v>117.80000000000001</v>
      </c>
      <c r="F206" s="1">
        <v>117.82083</v>
      </c>
      <c r="G206" s="40">
        <f>H206+I206+J206</f>
        <v>2.0829999999989468E-2</v>
      </c>
      <c r="H206" s="1"/>
      <c r="I206" s="1">
        <f>F206-E206</f>
        <v>2.0829999999989468E-2</v>
      </c>
      <c r="J206" s="1"/>
      <c r="K206" s="40"/>
      <c r="L206" s="1"/>
      <c r="M206" s="1"/>
      <c r="N206" s="1"/>
      <c r="O206" s="40">
        <f t="shared" si="47"/>
        <v>0</v>
      </c>
      <c r="P206" s="1">
        <v>0</v>
      </c>
      <c r="Q206" s="1">
        <v>0</v>
      </c>
      <c r="R206" s="1">
        <v>0</v>
      </c>
      <c r="S206" s="40">
        <v>0</v>
      </c>
      <c r="T206" s="1"/>
      <c r="U206" s="1"/>
      <c r="V206" s="1"/>
      <c r="W206" s="40">
        <v>0</v>
      </c>
      <c r="X206" s="1"/>
      <c r="Y206" s="1"/>
      <c r="Z206" s="1"/>
      <c r="AA206" s="20">
        <f t="shared" si="48"/>
        <v>2.0829999999989468E-2</v>
      </c>
      <c r="AB206" s="1">
        <f t="shared" si="51"/>
        <v>0</v>
      </c>
      <c r="AC206" s="40">
        <f t="shared" si="51"/>
        <v>2.0829999999989468E-2</v>
      </c>
      <c r="AD206" s="4">
        <f t="shared" si="51"/>
        <v>0</v>
      </c>
      <c r="AE206" s="40">
        <f t="shared" si="50"/>
        <v>0</v>
      </c>
      <c r="AF206" s="1"/>
      <c r="AG206" s="40"/>
      <c r="AH206" s="4"/>
      <c r="AI206" s="40"/>
      <c r="AJ206" s="40"/>
      <c r="AM206" s="119">
        <f t="shared" si="53"/>
        <v>2.0829999999989468E-2</v>
      </c>
      <c r="AN206" s="119">
        <f t="shared" si="52"/>
        <v>2.0829999999989468E-2</v>
      </c>
    </row>
    <row r="207" spans="1:40" s="122" customFormat="1" ht="19.899999999999999" customHeight="1" x14ac:dyDescent="0.2">
      <c r="A207" s="16"/>
      <c r="B207" s="127" t="s">
        <v>32</v>
      </c>
      <c r="C207" s="1">
        <v>24121.975999999999</v>
      </c>
      <c r="D207" s="1"/>
      <c r="E207" s="1">
        <v>24121.975999999999</v>
      </c>
      <c r="F207" s="1">
        <v>24121.975999999999</v>
      </c>
      <c r="G207" s="40">
        <f>H207+I207+J207</f>
        <v>0</v>
      </c>
      <c r="H207" s="1"/>
      <c r="I207" s="1">
        <f>F207-E207</f>
        <v>0</v>
      </c>
      <c r="J207" s="1"/>
      <c r="K207" s="40"/>
      <c r="L207" s="1"/>
      <c r="M207" s="1"/>
      <c r="N207" s="1"/>
      <c r="O207" s="40">
        <f t="shared" si="47"/>
        <v>0</v>
      </c>
      <c r="P207" s="1">
        <v>0</v>
      </c>
      <c r="Q207" s="1">
        <v>0</v>
      </c>
      <c r="R207" s="1">
        <v>0</v>
      </c>
      <c r="S207" s="40">
        <v>0</v>
      </c>
      <c r="T207" s="1"/>
      <c r="U207" s="1"/>
      <c r="V207" s="1"/>
      <c r="W207" s="40">
        <v>0</v>
      </c>
      <c r="X207" s="1"/>
      <c r="Y207" s="1"/>
      <c r="Z207" s="1"/>
      <c r="AA207" s="20">
        <f t="shared" si="48"/>
        <v>0</v>
      </c>
      <c r="AB207" s="1">
        <f t="shared" si="51"/>
        <v>0</v>
      </c>
      <c r="AC207" s="40">
        <f t="shared" si="51"/>
        <v>0</v>
      </c>
      <c r="AD207" s="4">
        <f t="shared" si="51"/>
        <v>0</v>
      </c>
      <c r="AE207" s="40">
        <f t="shared" si="50"/>
        <v>0</v>
      </c>
      <c r="AF207" s="1"/>
      <c r="AG207" s="40"/>
      <c r="AH207" s="4"/>
      <c r="AI207" s="40"/>
      <c r="AJ207" s="40"/>
      <c r="AM207" s="119">
        <f t="shared" si="53"/>
        <v>0</v>
      </c>
      <c r="AN207" s="119">
        <f t="shared" si="52"/>
        <v>0</v>
      </c>
    </row>
    <row r="208" spans="1:40" s="122" customFormat="1" ht="19.899999999999999" customHeight="1" x14ac:dyDescent="0.2">
      <c r="A208" s="16"/>
      <c r="B208" s="127" t="s">
        <v>33</v>
      </c>
      <c r="C208" s="1">
        <v>0</v>
      </c>
      <c r="D208" s="1"/>
      <c r="E208" s="1">
        <v>0</v>
      </c>
      <c r="F208" s="1">
        <v>0</v>
      </c>
      <c r="G208" s="40">
        <f>H208+I208+J208</f>
        <v>0</v>
      </c>
      <c r="H208" s="1"/>
      <c r="I208" s="1">
        <f>F208-E208</f>
        <v>0</v>
      </c>
      <c r="J208" s="1"/>
      <c r="K208" s="40"/>
      <c r="L208" s="1"/>
      <c r="M208" s="1"/>
      <c r="N208" s="1"/>
      <c r="O208" s="40">
        <f t="shared" si="47"/>
        <v>0</v>
      </c>
      <c r="P208" s="1">
        <v>0</v>
      </c>
      <c r="Q208" s="1">
        <v>0</v>
      </c>
      <c r="R208" s="1">
        <v>0</v>
      </c>
      <c r="S208" s="40">
        <v>0</v>
      </c>
      <c r="T208" s="1"/>
      <c r="U208" s="1"/>
      <c r="V208" s="1"/>
      <c r="W208" s="40">
        <v>0</v>
      </c>
      <c r="X208" s="1"/>
      <c r="Y208" s="1"/>
      <c r="Z208" s="1"/>
      <c r="AA208" s="20">
        <f t="shared" si="48"/>
        <v>0</v>
      </c>
      <c r="AB208" s="1">
        <f t="shared" si="51"/>
        <v>0</v>
      </c>
      <c r="AC208" s="40">
        <f t="shared" si="51"/>
        <v>0</v>
      </c>
      <c r="AD208" s="4">
        <f t="shared" si="51"/>
        <v>0</v>
      </c>
      <c r="AE208" s="40">
        <f t="shared" si="50"/>
        <v>0</v>
      </c>
      <c r="AF208" s="1"/>
      <c r="AG208" s="40"/>
      <c r="AH208" s="4"/>
      <c r="AI208" s="40"/>
      <c r="AJ208" s="40"/>
      <c r="AM208" s="119">
        <f t="shared" si="53"/>
        <v>0</v>
      </c>
      <c r="AN208" s="119">
        <f t="shared" si="52"/>
        <v>0</v>
      </c>
    </row>
    <row r="209" spans="1:40" s="122" customFormat="1" ht="19.899999999999999" customHeight="1" x14ac:dyDescent="0.2">
      <c r="A209" s="16"/>
      <c r="B209" s="127" t="s">
        <v>34</v>
      </c>
      <c r="C209" s="1">
        <v>735.92499999999995</v>
      </c>
      <c r="D209" s="1">
        <f>C209</f>
        <v>735.92499999999995</v>
      </c>
      <c r="E209" s="1">
        <v>735.92499999999995</v>
      </c>
      <c r="F209" s="1">
        <v>735.92499999999995</v>
      </c>
      <c r="G209" s="40">
        <f>H209+I209+J209</f>
        <v>0</v>
      </c>
      <c r="H209" s="1"/>
      <c r="I209" s="1">
        <f>F209-E209</f>
        <v>0</v>
      </c>
      <c r="J209" s="1"/>
      <c r="K209" s="40"/>
      <c r="L209" s="1"/>
      <c r="M209" s="1"/>
      <c r="N209" s="1"/>
      <c r="O209" s="40">
        <f t="shared" si="47"/>
        <v>0</v>
      </c>
      <c r="P209" s="1">
        <v>0</v>
      </c>
      <c r="Q209" s="1">
        <v>0</v>
      </c>
      <c r="R209" s="1">
        <v>0</v>
      </c>
      <c r="S209" s="40">
        <f>T209+U209+V209</f>
        <v>0</v>
      </c>
      <c r="T209" s="1">
        <f>T205-SUM(T206:T208)</f>
        <v>0</v>
      </c>
      <c r="U209" s="1">
        <f>U205-SUM(U206:U208)</f>
        <v>0</v>
      </c>
      <c r="V209" s="1">
        <f>V205-SUM(V206:V208)</f>
        <v>0</v>
      </c>
      <c r="W209" s="40">
        <f>X209+Y209+Z209</f>
        <v>0</v>
      </c>
      <c r="X209" s="1">
        <f>X205-SUM(X206:X208)</f>
        <v>0</v>
      </c>
      <c r="Y209" s="1">
        <f>Y205-SUM(Y206:Y208)</f>
        <v>0</v>
      </c>
      <c r="Z209" s="1">
        <f>Z205-SUM(Z206:Z208)</f>
        <v>0</v>
      </c>
      <c r="AA209" s="20">
        <f t="shared" si="48"/>
        <v>0</v>
      </c>
      <c r="AB209" s="1">
        <f t="shared" si="51"/>
        <v>0</v>
      </c>
      <c r="AC209" s="40">
        <f t="shared" si="51"/>
        <v>0</v>
      </c>
      <c r="AD209" s="4">
        <f t="shared" si="51"/>
        <v>0</v>
      </c>
      <c r="AE209" s="40">
        <f t="shared" si="50"/>
        <v>0</v>
      </c>
      <c r="AF209" s="1"/>
      <c r="AG209" s="40"/>
      <c r="AH209" s="4"/>
      <c r="AI209" s="40"/>
      <c r="AJ209" s="40"/>
      <c r="AM209" s="119">
        <f t="shared" si="53"/>
        <v>0</v>
      </c>
      <c r="AN209" s="119">
        <f t="shared" si="52"/>
        <v>0</v>
      </c>
    </row>
    <row r="210" spans="1:40" s="122" customFormat="1" ht="21" customHeight="1" x14ac:dyDescent="0.2">
      <c r="A210" s="18"/>
      <c r="B210" s="123" t="s">
        <v>78</v>
      </c>
      <c r="C210" s="20">
        <f>C211</f>
        <v>3708963.8475799975</v>
      </c>
      <c r="D210" s="20">
        <f t="shared" ref="D210:S212" si="54">D211</f>
        <v>140328.89189999999</v>
      </c>
      <c r="E210" s="20">
        <f t="shared" si="54"/>
        <v>354020.41795999999</v>
      </c>
      <c r="F210" s="20">
        <f t="shared" si="54"/>
        <v>355461.47467999998</v>
      </c>
      <c r="G210" s="20">
        <f t="shared" si="54"/>
        <v>1441.0566999999846</v>
      </c>
      <c r="H210" s="20">
        <f t="shared" si="54"/>
        <v>0</v>
      </c>
      <c r="I210" s="20">
        <f t="shared" si="54"/>
        <v>1441.0566999999846</v>
      </c>
      <c r="J210" s="20">
        <f t="shared" si="54"/>
        <v>0</v>
      </c>
      <c r="K210" s="20">
        <f t="shared" si="54"/>
        <v>0</v>
      </c>
      <c r="L210" s="20">
        <f t="shared" si="54"/>
        <v>0</v>
      </c>
      <c r="M210" s="20">
        <f t="shared" si="54"/>
        <v>0</v>
      </c>
      <c r="N210" s="20">
        <f t="shared" si="54"/>
        <v>0</v>
      </c>
      <c r="O210" s="20">
        <f t="shared" si="54"/>
        <v>812297.4</v>
      </c>
      <c r="P210" s="20">
        <f t="shared" si="54"/>
        <v>0</v>
      </c>
      <c r="Q210" s="20">
        <f t="shared" si="54"/>
        <v>812297.4</v>
      </c>
      <c r="R210" s="20">
        <f t="shared" si="54"/>
        <v>0</v>
      </c>
      <c r="S210" s="20">
        <f t="shared" si="54"/>
        <v>777887.82131999987</v>
      </c>
      <c r="T210" s="20">
        <f t="shared" ref="T210:AH212" si="55">T211</f>
        <v>0</v>
      </c>
      <c r="U210" s="20">
        <f t="shared" si="55"/>
        <v>777887.82131999987</v>
      </c>
      <c r="V210" s="20">
        <f t="shared" si="55"/>
        <v>0</v>
      </c>
      <c r="W210" s="20">
        <f t="shared" si="55"/>
        <v>776429.65329000005</v>
      </c>
      <c r="X210" s="20">
        <f t="shared" si="55"/>
        <v>0</v>
      </c>
      <c r="Y210" s="20">
        <f t="shared" si="55"/>
        <v>776429.65329000005</v>
      </c>
      <c r="Z210" s="20">
        <f t="shared" si="55"/>
        <v>0</v>
      </c>
      <c r="AA210" s="20">
        <f t="shared" si="55"/>
        <v>14.792840000002514</v>
      </c>
      <c r="AB210" s="20">
        <f t="shared" si="55"/>
        <v>0</v>
      </c>
      <c r="AC210" s="20">
        <f t="shared" si="55"/>
        <v>14.792840000002514</v>
      </c>
      <c r="AD210" s="20">
        <f t="shared" si="55"/>
        <v>0</v>
      </c>
      <c r="AE210" s="20">
        <f t="shared" si="55"/>
        <v>31.904170000000001</v>
      </c>
      <c r="AF210" s="20">
        <f t="shared" si="55"/>
        <v>0</v>
      </c>
      <c r="AG210" s="20">
        <f t="shared" si="55"/>
        <v>31.904170000000001</v>
      </c>
      <c r="AH210" s="20">
        <f t="shared" si="55"/>
        <v>0</v>
      </c>
      <c r="AI210" s="20"/>
      <c r="AJ210" s="20"/>
      <c r="AM210" s="119">
        <f t="shared" si="53"/>
        <v>-17.111329999868758</v>
      </c>
      <c r="AN210" s="119">
        <f t="shared" si="52"/>
        <v>-17.111329999997487</v>
      </c>
    </row>
    <row r="211" spans="1:40" s="122" customFormat="1" ht="33.6" customHeight="1" x14ac:dyDescent="0.2">
      <c r="A211" s="18"/>
      <c r="B211" s="124" t="s">
        <v>79</v>
      </c>
      <c r="C211" s="20">
        <f>C212</f>
        <v>3708963.8475799975</v>
      </c>
      <c r="D211" s="20">
        <f t="shared" si="54"/>
        <v>140328.89189999999</v>
      </c>
      <c r="E211" s="20">
        <f t="shared" si="54"/>
        <v>354020.41795999999</v>
      </c>
      <c r="F211" s="20">
        <f t="shared" si="54"/>
        <v>355461.47467999998</v>
      </c>
      <c r="G211" s="20">
        <f t="shared" si="54"/>
        <v>1441.0566999999846</v>
      </c>
      <c r="H211" s="20">
        <f t="shared" si="54"/>
        <v>0</v>
      </c>
      <c r="I211" s="20">
        <f t="shared" si="54"/>
        <v>1441.0566999999846</v>
      </c>
      <c r="J211" s="20">
        <f t="shared" si="54"/>
        <v>0</v>
      </c>
      <c r="K211" s="20">
        <f t="shared" si="54"/>
        <v>0</v>
      </c>
      <c r="L211" s="20">
        <f t="shared" si="54"/>
        <v>0</v>
      </c>
      <c r="M211" s="20">
        <f t="shared" si="54"/>
        <v>0</v>
      </c>
      <c r="N211" s="20">
        <f t="shared" si="54"/>
        <v>0</v>
      </c>
      <c r="O211" s="20">
        <f t="shared" si="54"/>
        <v>812297.4</v>
      </c>
      <c r="P211" s="20">
        <f t="shared" si="54"/>
        <v>0</v>
      </c>
      <c r="Q211" s="20">
        <f t="shared" si="54"/>
        <v>812297.4</v>
      </c>
      <c r="R211" s="20">
        <f t="shared" si="54"/>
        <v>0</v>
      </c>
      <c r="S211" s="20">
        <f t="shared" si="54"/>
        <v>777887.82131999987</v>
      </c>
      <c r="T211" s="20">
        <f t="shared" si="55"/>
        <v>0</v>
      </c>
      <c r="U211" s="20">
        <f t="shared" si="55"/>
        <v>777887.82131999987</v>
      </c>
      <c r="V211" s="20">
        <f t="shared" si="55"/>
        <v>0</v>
      </c>
      <c r="W211" s="20">
        <f t="shared" si="55"/>
        <v>776429.65329000005</v>
      </c>
      <c r="X211" s="20">
        <f t="shared" si="55"/>
        <v>0</v>
      </c>
      <c r="Y211" s="20">
        <f t="shared" si="55"/>
        <v>776429.65329000005</v>
      </c>
      <c r="Z211" s="20">
        <f t="shared" si="55"/>
        <v>0</v>
      </c>
      <c r="AA211" s="20">
        <f t="shared" si="55"/>
        <v>14.792840000002514</v>
      </c>
      <c r="AB211" s="20">
        <f t="shared" si="55"/>
        <v>0</v>
      </c>
      <c r="AC211" s="20">
        <f t="shared" si="55"/>
        <v>14.792840000002514</v>
      </c>
      <c r="AD211" s="20">
        <f t="shared" si="55"/>
        <v>0</v>
      </c>
      <c r="AE211" s="20">
        <f t="shared" si="55"/>
        <v>31.904170000000001</v>
      </c>
      <c r="AF211" s="20">
        <f t="shared" si="55"/>
        <v>0</v>
      </c>
      <c r="AG211" s="20">
        <f t="shared" si="55"/>
        <v>31.904170000000001</v>
      </c>
      <c r="AH211" s="20">
        <f t="shared" si="55"/>
        <v>0</v>
      </c>
      <c r="AI211" s="20"/>
      <c r="AJ211" s="20"/>
      <c r="AM211" s="119">
        <f t="shared" si="53"/>
        <v>-17.111329999868758</v>
      </c>
      <c r="AN211" s="119">
        <f t="shared" si="52"/>
        <v>-17.111329999997487</v>
      </c>
    </row>
    <row r="212" spans="1:40" s="122" customFormat="1" ht="88.15" customHeight="1" x14ac:dyDescent="0.2">
      <c r="A212" s="18"/>
      <c r="B212" s="125" t="s">
        <v>80</v>
      </c>
      <c r="C212" s="21">
        <f>C213</f>
        <v>3708963.8475799975</v>
      </c>
      <c r="D212" s="21">
        <f t="shared" si="54"/>
        <v>140328.89189999999</v>
      </c>
      <c r="E212" s="21">
        <f t="shared" si="54"/>
        <v>354020.41795999999</v>
      </c>
      <c r="F212" s="21">
        <f t="shared" si="54"/>
        <v>355461.47467999998</v>
      </c>
      <c r="G212" s="21">
        <f t="shared" si="54"/>
        <v>1441.0566999999846</v>
      </c>
      <c r="H212" s="21">
        <f t="shared" si="54"/>
        <v>0</v>
      </c>
      <c r="I212" s="21">
        <f t="shared" si="54"/>
        <v>1441.0566999999846</v>
      </c>
      <c r="J212" s="21">
        <f t="shared" si="54"/>
        <v>0</v>
      </c>
      <c r="K212" s="21">
        <f t="shared" si="54"/>
        <v>0</v>
      </c>
      <c r="L212" s="21">
        <f t="shared" si="54"/>
        <v>0</v>
      </c>
      <c r="M212" s="21">
        <f t="shared" si="54"/>
        <v>0</v>
      </c>
      <c r="N212" s="21">
        <f t="shared" si="54"/>
        <v>0</v>
      </c>
      <c r="O212" s="21">
        <f t="shared" si="54"/>
        <v>812297.4</v>
      </c>
      <c r="P212" s="21">
        <f t="shared" si="54"/>
        <v>0</v>
      </c>
      <c r="Q212" s="21">
        <f t="shared" si="54"/>
        <v>812297.4</v>
      </c>
      <c r="R212" s="21">
        <f t="shared" si="54"/>
        <v>0</v>
      </c>
      <c r="S212" s="21">
        <f t="shared" si="54"/>
        <v>777887.82131999987</v>
      </c>
      <c r="T212" s="21">
        <f t="shared" si="55"/>
        <v>0</v>
      </c>
      <c r="U212" s="21">
        <f t="shared" si="55"/>
        <v>777887.82131999987</v>
      </c>
      <c r="V212" s="21">
        <f t="shared" si="55"/>
        <v>0</v>
      </c>
      <c r="W212" s="21">
        <f t="shared" si="55"/>
        <v>776429.65329000005</v>
      </c>
      <c r="X212" s="21">
        <f t="shared" si="55"/>
        <v>0</v>
      </c>
      <c r="Y212" s="21">
        <f t="shared" si="55"/>
        <v>776429.65329000005</v>
      </c>
      <c r="Z212" s="21">
        <f t="shared" si="55"/>
        <v>0</v>
      </c>
      <c r="AA212" s="21">
        <f t="shared" si="55"/>
        <v>14.792840000002514</v>
      </c>
      <c r="AB212" s="21">
        <f t="shared" si="55"/>
        <v>0</v>
      </c>
      <c r="AC212" s="21">
        <f t="shared" si="55"/>
        <v>14.792840000002514</v>
      </c>
      <c r="AD212" s="21">
        <f t="shared" si="55"/>
        <v>0</v>
      </c>
      <c r="AE212" s="21">
        <f t="shared" si="55"/>
        <v>31.904170000000001</v>
      </c>
      <c r="AF212" s="21">
        <f t="shared" si="55"/>
        <v>0</v>
      </c>
      <c r="AG212" s="21">
        <f t="shared" si="55"/>
        <v>31.904170000000001</v>
      </c>
      <c r="AH212" s="21">
        <f t="shared" si="55"/>
        <v>0</v>
      </c>
      <c r="AI212" s="21"/>
      <c r="AJ212" s="21"/>
      <c r="AM212" s="119">
        <f t="shared" si="53"/>
        <v>-17.111329999868758</v>
      </c>
      <c r="AN212" s="119">
        <f t="shared" si="52"/>
        <v>-17.111329999997487</v>
      </c>
    </row>
    <row r="213" spans="1:40" s="122" customFormat="1" ht="69.599999999999994" customHeight="1" x14ac:dyDescent="0.2">
      <c r="A213" s="18"/>
      <c r="B213" s="125" t="s">
        <v>81</v>
      </c>
      <c r="C213" s="21">
        <f>C214+C219+C224+C229+C234+C239+C244+C249+C254+C259+C264+C269+C274+C279+C284+C289+C294+C299</f>
        <v>3708963.8475799975</v>
      </c>
      <c r="D213" s="21">
        <f t="shared" ref="D213:AH213" si="56">D214+D219+D224+D229+D234+D239+D244+D249+D254+D259+D264+D269+D274+D279+D284+D289+D294+D299</f>
        <v>140328.89189999999</v>
      </c>
      <c r="E213" s="21">
        <f t="shared" si="56"/>
        <v>354020.41795999999</v>
      </c>
      <c r="F213" s="21">
        <f t="shared" si="56"/>
        <v>355461.47467999998</v>
      </c>
      <c r="G213" s="21">
        <f t="shared" si="56"/>
        <v>1441.0566999999846</v>
      </c>
      <c r="H213" s="136">
        <f t="shared" si="56"/>
        <v>0</v>
      </c>
      <c r="I213" s="136">
        <f t="shared" si="56"/>
        <v>1441.0566999999846</v>
      </c>
      <c r="J213" s="136">
        <f t="shared" si="56"/>
        <v>0</v>
      </c>
      <c r="K213" s="21">
        <f t="shared" si="56"/>
        <v>0</v>
      </c>
      <c r="L213" s="136">
        <f t="shared" si="56"/>
        <v>0</v>
      </c>
      <c r="M213" s="136">
        <f t="shared" si="56"/>
        <v>0</v>
      </c>
      <c r="N213" s="136">
        <f t="shared" si="56"/>
        <v>0</v>
      </c>
      <c r="O213" s="21">
        <f t="shared" si="56"/>
        <v>812297.4</v>
      </c>
      <c r="P213" s="136">
        <f t="shared" si="56"/>
        <v>0</v>
      </c>
      <c r="Q213" s="136">
        <f t="shared" si="56"/>
        <v>812297.4</v>
      </c>
      <c r="R213" s="136">
        <f t="shared" si="56"/>
        <v>0</v>
      </c>
      <c r="S213" s="21">
        <f t="shared" si="56"/>
        <v>777887.82131999987</v>
      </c>
      <c r="T213" s="136">
        <f t="shared" si="56"/>
        <v>0</v>
      </c>
      <c r="U213" s="136">
        <f t="shared" si="56"/>
        <v>777887.82131999987</v>
      </c>
      <c r="V213" s="136">
        <f t="shared" si="56"/>
        <v>0</v>
      </c>
      <c r="W213" s="21">
        <f t="shared" si="56"/>
        <v>776429.65329000005</v>
      </c>
      <c r="X213" s="136">
        <f t="shared" si="56"/>
        <v>0</v>
      </c>
      <c r="Y213" s="136">
        <f t="shared" si="56"/>
        <v>776429.65329000005</v>
      </c>
      <c r="Z213" s="136">
        <f t="shared" si="56"/>
        <v>0</v>
      </c>
      <c r="AA213" s="21">
        <f t="shared" si="56"/>
        <v>14.792840000002514</v>
      </c>
      <c r="AB213" s="136">
        <f t="shared" si="56"/>
        <v>0</v>
      </c>
      <c r="AC213" s="21">
        <f t="shared" si="56"/>
        <v>14.792840000002514</v>
      </c>
      <c r="AD213" s="137">
        <f t="shared" si="56"/>
        <v>0</v>
      </c>
      <c r="AE213" s="21">
        <f t="shared" si="56"/>
        <v>31.904170000000001</v>
      </c>
      <c r="AF213" s="136">
        <f t="shared" si="56"/>
        <v>0</v>
      </c>
      <c r="AG213" s="21">
        <f t="shared" si="56"/>
        <v>31.904170000000001</v>
      </c>
      <c r="AH213" s="137">
        <f t="shared" si="56"/>
        <v>0</v>
      </c>
      <c r="AI213" s="21"/>
      <c r="AJ213" s="21"/>
      <c r="AM213" s="119">
        <f t="shared" si="53"/>
        <v>-17.111329999868758</v>
      </c>
      <c r="AN213" s="119">
        <f t="shared" si="52"/>
        <v>-17.111329999997487</v>
      </c>
    </row>
    <row r="214" spans="1:40" s="122" customFormat="1" ht="60.6" customHeight="1" x14ac:dyDescent="0.2">
      <c r="A214" s="15">
        <v>40</v>
      </c>
      <c r="B214" s="134" t="s">
        <v>82</v>
      </c>
      <c r="C214" s="24">
        <v>602010.5</v>
      </c>
      <c r="D214" s="24">
        <f>SUM(D215:D218)</f>
        <v>12386.66754</v>
      </c>
      <c r="E214" s="24">
        <v>12386.66754</v>
      </c>
      <c r="F214" s="24">
        <v>12386.66754</v>
      </c>
      <c r="G214" s="141">
        <f t="shared" ref="G214:G277" si="57">H214+I214+J214</f>
        <v>0</v>
      </c>
      <c r="H214" s="24"/>
      <c r="I214" s="24"/>
      <c r="J214" s="24"/>
      <c r="K214" s="141">
        <f>L214+M214+N214</f>
        <v>0</v>
      </c>
      <c r="L214" s="26"/>
      <c r="M214" s="26"/>
      <c r="N214" s="26"/>
      <c r="O214" s="25">
        <f t="shared" ref="O214:O277" si="58">P214+Q214+R214</f>
        <v>41.6</v>
      </c>
      <c r="P214" s="26">
        <v>0</v>
      </c>
      <c r="Q214" s="26">
        <v>41.6</v>
      </c>
      <c r="R214" s="26">
        <v>0</v>
      </c>
      <c r="S214" s="40">
        <f>T214+U214+V214</f>
        <v>41.568579999999997</v>
      </c>
      <c r="T214" s="1">
        <v>0</v>
      </c>
      <c r="U214" s="1">
        <v>41.568579999999997</v>
      </c>
      <c r="V214" s="1">
        <v>0</v>
      </c>
      <c r="W214" s="25">
        <f>X214+Y214+Z214</f>
        <v>41.568579999999997</v>
      </c>
      <c r="X214" s="26">
        <v>0</v>
      </c>
      <c r="Y214" s="26">
        <v>41.568579999999997</v>
      </c>
      <c r="Z214" s="26">
        <v>0</v>
      </c>
      <c r="AA214" s="20">
        <f t="shared" ref="AA214:AA243" si="59">AB214+AC214+AD214</f>
        <v>0</v>
      </c>
      <c r="AB214" s="1">
        <f t="shared" ref="AB214:AD243" si="60">X214+H214-L214-(T214-AF214)</f>
        <v>0</v>
      </c>
      <c r="AC214" s="40">
        <f t="shared" si="60"/>
        <v>0</v>
      </c>
      <c r="AD214" s="4">
        <f t="shared" si="60"/>
        <v>0</v>
      </c>
      <c r="AE214" s="25">
        <f t="shared" ref="AE214:AE277" si="61">AF214+AG214+AH214</f>
        <v>0</v>
      </c>
      <c r="AF214" s="26"/>
      <c r="AG214" s="25"/>
      <c r="AH214" s="38"/>
      <c r="AI214" s="25"/>
      <c r="AJ214" s="25"/>
      <c r="AM214" s="119">
        <f t="shared" si="53"/>
        <v>0</v>
      </c>
      <c r="AN214" s="119">
        <f t="shared" si="52"/>
        <v>0</v>
      </c>
    </row>
    <row r="215" spans="1:40" s="122" customFormat="1" ht="19.899999999999999" customHeight="1" x14ac:dyDescent="0.2">
      <c r="A215" s="15"/>
      <c r="B215" s="127" t="s">
        <v>31</v>
      </c>
      <c r="C215" s="1">
        <v>11850</v>
      </c>
      <c r="D215" s="1">
        <f>C215</f>
        <v>11850</v>
      </c>
      <c r="E215" s="1">
        <v>11850</v>
      </c>
      <c r="F215" s="1">
        <v>11850</v>
      </c>
      <c r="G215" s="40">
        <f t="shared" si="57"/>
        <v>0</v>
      </c>
      <c r="H215" s="1"/>
      <c r="I215" s="1"/>
      <c r="J215" s="1"/>
      <c r="K215" s="40"/>
      <c r="L215" s="1"/>
      <c r="M215" s="1"/>
      <c r="N215" s="1"/>
      <c r="O215" s="40">
        <f t="shared" si="58"/>
        <v>0</v>
      </c>
      <c r="P215" s="1">
        <v>0</v>
      </c>
      <c r="Q215" s="1">
        <v>0</v>
      </c>
      <c r="R215" s="1">
        <v>0</v>
      </c>
      <c r="S215" s="40">
        <v>0</v>
      </c>
      <c r="T215" s="1"/>
      <c r="U215" s="1"/>
      <c r="V215" s="1"/>
      <c r="W215" s="40">
        <v>0</v>
      </c>
      <c r="X215" s="1"/>
      <c r="Y215" s="1"/>
      <c r="Z215" s="1"/>
      <c r="AA215" s="20">
        <f t="shared" si="59"/>
        <v>0</v>
      </c>
      <c r="AB215" s="1">
        <f t="shared" si="60"/>
        <v>0</v>
      </c>
      <c r="AC215" s="40">
        <f t="shared" si="60"/>
        <v>0</v>
      </c>
      <c r="AD215" s="4">
        <f t="shared" si="60"/>
        <v>0</v>
      </c>
      <c r="AE215" s="40">
        <f t="shared" si="61"/>
        <v>0</v>
      </c>
      <c r="AF215" s="1"/>
      <c r="AG215" s="40"/>
      <c r="AH215" s="4"/>
      <c r="AI215" s="40"/>
      <c r="AJ215" s="40"/>
      <c r="AM215" s="119">
        <f t="shared" si="53"/>
        <v>0</v>
      </c>
      <c r="AN215" s="119">
        <f t="shared" si="52"/>
        <v>0</v>
      </c>
    </row>
    <row r="216" spans="1:40" s="122" customFormat="1" ht="19.899999999999999" customHeight="1" x14ac:dyDescent="0.2">
      <c r="A216" s="15"/>
      <c r="B216" s="127" t="s">
        <v>32</v>
      </c>
      <c r="C216" s="1">
        <v>562815.23387999996</v>
      </c>
      <c r="D216" s="1"/>
      <c r="E216" s="1">
        <v>0</v>
      </c>
      <c r="F216" s="1">
        <v>0</v>
      </c>
      <c r="G216" s="40">
        <f t="shared" si="57"/>
        <v>0</v>
      </c>
      <c r="H216" s="1"/>
      <c r="I216" s="1"/>
      <c r="J216" s="1"/>
      <c r="K216" s="40"/>
      <c r="L216" s="1"/>
      <c r="M216" s="1"/>
      <c r="N216" s="1"/>
      <c r="O216" s="40">
        <f t="shared" si="58"/>
        <v>0</v>
      </c>
      <c r="P216" s="1">
        <v>0</v>
      </c>
      <c r="Q216" s="1">
        <v>0</v>
      </c>
      <c r="R216" s="1">
        <v>0</v>
      </c>
      <c r="S216" s="40">
        <v>0</v>
      </c>
      <c r="T216" s="1"/>
      <c r="U216" s="1"/>
      <c r="V216" s="1"/>
      <c r="W216" s="40">
        <v>0</v>
      </c>
      <c r="X216" s="1"/>
      <c r="Y216" s="1"/>
      <c r="Z216" s="1"/>
      <c r="AA216" s="20">
        <f t="shared" si="59"/>
        <v>0</v>
      </c>
      <c r="AB216" s="1">
        <f t="shared" si="60"/>
        <v>0</v>
      </c>
      <c r="AC216" s="40">
        <f t="shared" si="60"/>
        <v>0</v>
      </c>
      <c r="AD216" s="4">
        <f t="shared" si="60"/>
        <v>0</v>
      </c>
      <c r="AE216" s="40">
        <f t="shared" si="61"/>
        <v>0</v>
      </c>
      <c r="AF216" s="1"/>
      <c r="AG216" s="40"/>
      <c r="AH216" s="4"/>
      <c r="AI216" s="40"/>
      <c r="AJ216" s="40"/>
      <c r="AM216" s="119">
        <f t="shared" si="53"/>
        <v>0</v>
      </c>
      <c r="AN216" s="119">
        <f t="shared" si="52"/>
        <v>0</v>
      </c>
    </row>
    <row r="217" spans="1:40" s="122" customFormat="1" ht="19.899999999999999" customHeight="1" x14ac:dyDescent="0.2">
      <c r="A217" s="15"/>
      <c r="B217" s="127" t="s">
        <v>33</v>
      </c>
      <c r="C217" s="1">
        <v>0</v>
      </c>
      <c r="D217" s="1"/>
      <c r="E217" s="1">
        <v>0</v>
      </c>
      <c r="F217" s="1">
        <v>0</v>
      </c>
      <c r="G217" s="40">
        <f t="shared" si="57"/>
        <v>0</v>
      </c>
      <c r="H217" s="1"/>
      <c r="I217" s="1"/>
      <c r="J217" s="1"/>
      <c r="K217" s="40"/>
      <c r="L217" s="1"/>
      <c r="M217" s="1"/>
      <c r="N217" s="1"/>
      <c r="O217" s="40">
        <f t="shared" si="58"/>
        <v>0</v>
      </c>
      <c r="P217" s="1">
        <v>0</v>
      </c>
      <c r="Q217" s="1">
        <v>0</v>
      </c>
      <c r="R217" s="1">
        <v>0</v>
      </c>
      <c r="S217" s="40">
        <v>0</v>
      </c>
      <c r="T217" s="1"/>
      <c r="U217" s="1"/>
      <c r="V217" s="1"/>
      <c r="W217" s="40">
        <v>0</v>
      </c>
      <c r="X217" s="1"/>
      <c r="Y217" s="1"/>
      <c r="Z217" s="1"/>
      <c r="AA217" s="20">
        <f t="shared" si="59"/>
        <v>0</v>
      </c>
      <c r="AB217" s="1">
        <f t="shared" si="60"/>
        <v>0</v>
      </c>
      <c r="AC217" s="40">
        <f t="shared" si="60"/>
        <v>0</v>
      </c>
      <c r="AD217" s="4">
        <f t="shared" si="60"/>
        <v>0</v>
      </c>
      <c r="AE217" s="40">
        <f t="shared" si="61"/>
        <v>0</v>
      </c>
      <c r="AF217" s="1"/>
      <c r="AG217" s="40"/>
      <c r="AH217" s="4"/>
      <c r="AI217" s="40"/>
      <c r="AJ217" s="40"/>
      <c r="AM217" s="119">
        <f t="shared" si="53"/>
        <v>0</v>
      </c>
      <c r="AN217" s="119">
        <f t="shared" si="52"/>
        <v>0</v>
      </c>
    </row>
    <row r="218" spans="1:40" s="122" customFormat="1" ht="19.899999999999999" customHeight="1" x14ac:dyDescent="0.2">
      <c r="A218" s="15"/>
      <c r="B218" s="127" t="s">
        <v>34</v>
      </c>
      <c r="C218" s="1">
        <v>27345.26612</v>
      </c>
      <c r="D218" s="1">
        <v>536.66754000000003</v>
      </c>
      <c r="E218" s="1">
        <v>536.66754000000003</v>
      </c>
      <c r="F218" s="1">
        <v>536.66754000000003</v>
      </c>
      <c r="G218" s="40">
        <f t="shared" si="57"/>
        <v>0</v>
      </c>
      <c r="H218" s="1"/>
      <c r="I218" s="1"/>
      <c r="J218" s="1"/>
      <c r="K218" s="40"/>
      <c r="L218" s="1"/>
      <c r="M218" s="1"/>
      <c r="N218" s="1"/>
      <c r="O218" s="40">
        <f t="shared" si="58"/>
        <v>41.6</v>
      </c>
      <c r="P218" s="1">
        <v>0</v>
      </c>
      <c r="Q218" s="1">
        <v>41.6</v>
      </c>
      <c r="R218" s="1">
        <v>0</v>
      </c>
      <c r="S218" s="40">
        <f>T218+U218+V218</f>
        <v>41.568579999999997</v>
      </c>
      <c r="T218" s="1">
        <f>T214-SUM(T215:T217)</f>
        <v>0</v>
      </c>
      <c r="U218" s="1">
        <f>U214-SUM(U215:U217)</f>
        <v>41.568579999999997</v>
      </c>
      <c r="V218" s="1">
        <f>V214-SUM(V215:V217)</f>
        <v>0</v>
      </c>
      <c r="W218" s="40">
        <f>X218+Y218+Z218</f>
        <v>41.568579999999997</v>
      </c>
      <c r="X218" s="1">
        <f>X214-SUM(X215:X217)</f>
        <v>0</v>
      </c>
      <c r="Y218" s="1">
        <f>Y214-SUM(Y215:Y217)</f>
        <v>41.568579999999997</v>
      </c>
      <c r="Z218" s="1">
        <f>Z214-SUM(Z215:Z217)</f>
        <v>0</v>
      </c>
      <c r="AA218" s="20">
        <f t="shared" si="59"/>
        <v>0</v>
      </c>
      <c r="AB218" s="1">
        <f t="shared" si="60"/>
        <v>0</v>
      </c>
      <c r="AC218" s="40">
        <f t="shared" si="60"/>
        <v>0</v>
      </c>
      <c r="AD218" s="4">
        <f t="shared" si="60"/>
        <v>0</v>
      </c>
      <c r="AE218" s="40">
        <f t="shared" si="61"/>
        <v>0</v>
      </c>
      <c r="AF218" s="1"/>
      <c r="AG218" s="40"/>
      <c r="AH218" s="4"/>
      <c r="AI218" s="40"/>
      <c r="AJ218" s="40"/>
      <c r="AM218" s="119">
        <f t="shared" si="53"/>
        <v>0</v>
      </c>
      <c r="AN218" s="119">
        <f t="shared" si="52"/>
        <v>0</v>
      </c>
    </row>
    <row r="219" spans="1:40" s="122" customFormat="1" ht="74.45" customHeight="1" x14ac:dyDescent="0.2">
      <c r="A219" s="15">
        <v>41</v>
      </c>
      <c r="B219" s="134" t="s">
        <v>83</v>
      </c>
      <c r="C219" s="24">
        <v>422276.73115999997</v>
      </c>
      <c r="D219" s="24">
        <f>SUM(D220:D223)</f>
        <v>5713.1</v>
      </c>
      <c r="E219" s="24">
        <v>2987.1355199999998</v>
      </c>
      <c r="F219" s="24">
        <v>2987.1355199999998</v>
      </c>
      <c r="G219" s="141">
        <f t="shared" si="57"/>
        <v>0</v>
      </c>
      <c r="H219" s="24"/>
      <c r="I219" s="24"/>
      <c r="J219" s="24"/>
      <c r="K219" s="141">
        <f>L219+M219+N219</f>
        <v>0</v>
      </c>
      <c r="L219" s="26"/>
      <c r="M219" s="26"/>
      <c r="N219" s="26"/>
      <c r="O219" s="25">
        <f t="shared" si="58"/>
        <v>32780.400000000001</v>
      </c>
      <c r="P219" s="26">
        <v>0</v>
      </c>
      <c r="Q219" s="26">
        <v>32780.400000000001</v>
      </c>
      <c r="R219" s="26">
        <v>0</v>
      </c>
      <c r="S219" s="40">
        <f>T219+U219+V219</f>
        <v>29645.081200000001</v>
      </c>
      <c r="T219" s="1">
        <v>0</v>
      </c>
      <c r="U219" s="1">
        <v>29645.081200000001</v>
      </c>
      <c r="V219" s="1">
        <v>0</v>
      </c>
      <c r="W219" s="25">
        <f>X219+Y219+Z219</f>
        <v>29645.081199999997</v>
      </c>
      <c r="X219" s="26">
        <v>0</v>
      </c>
      <c r="Y219" s="26">
        <v>29645.081199999997</v>
      </c>
      <c r="Z219" s="26">
        <v>0</v>
      </c>
      <c r="AA219" s="20">
        <f t="shared" si="59"/>
        <v>0</v>
      </c>
      <c r="AB219" s="1">
        <f t="shared" si="60"/>
        <v>0</v>
      </c>
      <c r="AC219" s="40">
        <f t="shared" si="60"/>
        <v>0</v>
      </c>
      <c r="AD219" s="4">
        <f t="shared" si="60"/>
        <v>0</v>
      </c>
      <c r="AE219" s="25">
        <f t="shared" si="61"/>
        <v>0</v>
      </c>
      <c r="AF219" s="26"/>
      <c r="AG219" s="25"/>
      <c r="AH219" s="38"/>
      <c r="AI219" s="25"/>
      <c r="AJ219" s="25"/>
      <c r="AM219" s="119">
        <f t="shared" si="53"/>
        <v>0</v>
      </c>
      <c r="AN219" s="119">
        <f t="shared" si="52"/>
        <v>0</v>
      </c>
    </row>
    <row r="220" spans="1:40" s="122" customFormat="1" ht="19.899999999999999" customHeight="1" x14ac:dyDescent="0.2">
      <c r="A220" s="15"/>
      <c r="B220" s="127" t="s">
        <v>31</v>
      </c>
      <c r="C220" s="1">
        <v>5713.1</v>
      </c>
      <c r="D220" s="1">
        <f>C220</f>
        <v>5713.1</v>
      </c>
      <c r="E220" s="1">
        <v>2873.62437</v>
      </c>
      <c r="F220" s="1">
        <v>2873.62437</v>
      </c>
      <c r="G220" s="40">
        <f t="shared" si="57"/>
        <v>0</v>
      </c>
      <c r="H220" s="1"/>
      <c r="I220" s="1"/>
      <c r="J220" s="1"/>
      <c r="K220" s="40"/>
      <c r="L220" s="1"/>
      <c r="M220" s="1"/>
      <c r="N220" s="1"/>
      <c r="O220" s="40">
        <f t="shared" si="58"/>
        <v>2839.4756299999999</v>
      </c>
      <c r="P220" s="1">
        <v>0</v>
      </c>
      <c r="Q220" s="1">
        <v>2839.4756299999999</v>
      </c>
      <c r="R220" s="1">
        <v>0</v>
      </c>
      <c r="S220" s="40">
        <v>2839.4756299999999</v>
      </c>
      <c r="T220" s="1"/>
      <c r="U220" s="1">
        <v>2839.4756299999999</v>
      </c>
      <c r="V220" s="1"/>
      <c r="W220" s="40">
        <v>2839.4756299999999</v>
      </c>
      <c r="X220" s="1"/>
      <c r="Y220" s="1">
        <v>2839.4756299999999</v>
      </c>
      <c r="Z220" s="1"/>
      <c r="AA220" s="20">
        <f t="shared" si="59"/>
        <v>0</v>
      </c>
      <c r="AB220" s="1">
        <f t="shared" si="60"/>
        <v>0</v>
      </c>
      <c r="AC220" s="40">
        <f t="shared" si="60"/>
        <v>0</v>
      </c>
      <c r="AD220" s="4">
        <f t="shared" si="60"/>
        <v>0</v>
      </c>
      <c r="AE220" s="40">
        <f t="shared" si="61"/>
        <v>0</v>
      </c>
      <c r="AF220" s="1"/>
      <c r="AG220" s="40"/>
      <c r="AH220" s="4"/>
      <c r="AI220" s="40"/>
      <c r="AJ220" s="40"/>
      <c r="AM220" s="119">
        <f t="shared" si="53"/>
        <v>0</v>
      </c>
      <c r="AN220" s="119">
        <f t="shared" si="52"/>
        <v>0</v>
      </c>
    </row>
    <row r="221" spans="1:40" s="122" customFormat="1" ht="19.899999999999999" customHeight="1" x14ac:dyDescent="0.2">
      <c r="A221" s="15"/>
      <c r="B221" s="127" t="s">
        <v>32</v>
      </c>
      <c r="C221" s="1">
        <v>390318.897</v>
      </c>
      <c r="D221" s="1"/>
      <c r="E221" s="1">
        <v>0</v>
      </c>
      <c r="F221" s="1">
        <v>0</v>
      </c>
      <c r="G221" s="40">
        <f t="shared" si="57"/>
        <v>0</v>
      </c>
      <c r="H221" s="1"/>
      <c r="I221" s="1"/>
      <c r="J221" s="1"/>
      <c r="K221" s="40"/>
      <c r="L221" s="1"/>
      <c r="M221" s="1"/>
      <c r="N221" s="1"/>
      <c r="O221" s="40">
        <f t="shared" si="58"/>
        <v>24237.920999999998</v>
      </c>
      <c r="P221" s="1">
        <v>0</v>
      </c>
      <c r="Q221" s="1">
        <v>24237.920999999998</v>
      </c>
      <c r="R221" s="1">
        <v>0</v>
      </c>
      <c r="S221" s="40">
        <v>24023.000469999999</v>
      </c>
      <c r="T221" s="1"/>
      <c r="U221" s="1">
        <v>24023.000469999995</v>
      </c>
      <c r="V221" s="1"/>
      <c r="W221" s="40">
        <v>24023.000469999995</v>
      </c>
      <c r="X221" s="1"/>
      <c r="Y221" s="1">
        <v>24023.000469999995</v>
      </c>
      <c r="Z221" s="1"/>
      <c r="AA221" s="20">
        <f t="shared" si="59"/>
        <v>0</v>
      </c>
      <c r="AB221" s="1">
        <f t="shared" si="60"/>
        <v>0</v>
      </c>
      <c r="AC221" s="40">
        <f t="shared" si="60"/>
        <v>0</v>
      </c>
      <c r="AD221" s="4">
        <f t="shared" si="60"/>
        <v>0</v>
      </c>
      <c r="AE221" s="40">
        <f t="shared" si="61"/>
        <v>0</v>
      </c>
      <c r="AF221" s="1"/>
      <c r="AG221" s="40"/>
      <c r="AH221" s="4"/>
      <c r="AI221" s="40"/>
      <c r="AJ221" s="40"/>
      <c r="AM221" s="119">
        <f t="shared" si="53"/>
        <v>0</v>
      </c>
      <c r="AN221" s="119">
        <f t="shared" si="52"/>
        <v>0</v>
      </c>
    </row>
    <row r="222" spans="1:40" s="122" customFormat="1" ht="19.899999999999999" customHeight="1" x14ac:dyDescent="0.2">
      <c r="A222" s="15"/>
      <c r="B222" s="127" t="s">
        <v>33</v>
      </c>
      <c r="C222" s="1">
        <v>1805.7554400000001</v>
      </c>
      <c r="D222" s="1"/>
      <c r="E222" s="1">
        <v>0</v>
      </c>
      <c r="F222" s="1">
        <v>0</v>
      </c>
      <c r="G222" s="40">
        <f t="shared" si="57"/>
        <v>0</v>
      </c>
      <c r="H222" s="1"/>
      <c r="I222" s="1"/>
      <c r="J222" s="1"/>
      <c r="K222" s="40"/>
      <c r="L222" s="1"/>
      <c r="M222" s="1"/>
      <c r="N222" s="1"/>
      <c r="O222" s="40">
        <f t="shared" si="58"/>
        <v>1805.7554400000001</v>
      </c>
      <c r="P222" s="1">
        <v>0</v>
      </c>
      <c r="Q222" s="1">
        <v>1805.7554400000001</v>
      </c>
      <c r="R222" s="1">
        <v>0</v>
      </c>
      <c r="S222" s="40">
        <v>1805.7554400000001</v>
      </c>
      <c r="T222" s="1"/>
      <c r="U222" s="1">
        <v>1805.7554400000001</v>
      </c>
      <c r="V222" s="1"/>
      <c r="W222" s="40">
        <v>1805.7554400000001</v>
      </c>
      <c r="X222" s="1"/>
      <c r="Y222" s="1">
        <v>1805.7554400000001</v>
      </c>
      <c r="Z222" s="1"/>
      <c r="AA222" s="20">
        <f t="shared" si="59"/>
        <v>0</v>
      </c>
      <c r="AB222" s="1">
        <f t="shared" si="60"/>
        <v>0</v>
      </c>
      <c r="AC222" s="40">
        <f t="shared" si="60"/>
        <v>0</v>
      </c>
      <c r="AD222" s="4">
        <f t="shared" si="60"/>
        <v>0</v>
      </c>
      <c r="AE222" s="40">
        <f t="shared" si="61"/>
        <v>0</v>
      </c>
      <c r="AF222" s="1"/>
      <c r="AG222" s="40"/>
      <c r="AH222" s="4"/>
      <c r="AI222" s="40"/>
      <c r="AJ222" s="40"/>
      <c r="AM222" s="119">
        <f t="shared" si="53"/>
        <v>0</v>
      </c>
      <c r="AN222" s="119">
        <f t="shared" si="52"/>
        <v>0</v>
      </c>
    </row>
    <row r="223" spans="1:40" s="122" customFormat="1" ht="19.899999999999999" customHeight="1" x14ac:dyDescent="0.2">
      <c r="A223" s="15"/>
      <c r="B223" s="127" t="s">
        <v>34</v>
      </c>
      <c r="C223" s="1">
        <v>24438.978719999999</v>
      </c>
      <c r="D223" s="1"/>
      <c r="E223" s="1">
        <v>113.51115</v>
      </c>
      <c r="F223" s="1">
        <v>113.51115</v>
      </c>
      <c r="G223" s="40">
        <f t="shared" si="57"/>
        <v>0</v>
      </c>
      <c r="H223" s="1"/>
      <c r="I223" s="1"/>
      <c r="J223" s="1"/>
      <c r="K223" s="40"/>
      <c r="L223" s="1"/>
      <c r="M223" s="1"/>
      <c r="N223" s="1"/>
      <c r="O223" s="40">
        <f t="shared" si="58"/>
        <v>3897.247930000005</v>
      </c>
      <c r="P223" s="1">
        <v>0</v>
      </c>
      <c r="Q223" s="1">
        <v>3897.247930000005</v>
      </c>
      <c r="R223" s="1">
        <v>0</v>
      </c>
      <c r="S223" s="40">
        <f>T223+U223+V223</f>
        <v>976.8496600000035</v>
      </c>
      <c r="T223" s="1">
        <f>T219-SUM(T220:T222)</f>
        <v>0</v>
      </c>
      <c r="U223" s="1">
        <f>U219-SUM(U220:U222)</f>
        <v>976.8496600000035</v>
      </c>
      <c r="V223" s="1">
        <f>V219-SUM(V220:V222)</f>
        <v>0</v>
      </c>
      <c r="W223" s="40">
        <f>X223+Y223+Z223</f>
        <v>976.84965999999986</v>
      </c>
      <c r="X223" s="1">
        <f>X219-SUM(X220:X222)</f>
        <v>0</v>
      </c>
      <c r="Y223" s="1">
        <f>Y219-SUM(Y220:Y222)</f>
        <v>976.84965999999986</v>
      </c>
      <c r="Z223" s="1">
        <f>Z219-SUM(Z220:Z222)</f>
        <v>0</v>
      </c>
      <c r="AA223" s="20">
        <f t="shared" si="59"/>
        <v>-3.637978807091713E-12</v>
      </c>
      <c r="AB223" s="1">
        <f t="shared" si="60"/>
        <v>0</v>
      </c>
      <c r="AC223" s="40">
        <f t="shared" si="60"/>
        <v>-3.637978807091713E-12</v>
      </c>
      <c r="AD223" s="4">
        <f t="shared" si="60"/>
        <v>0</v>
      </c>
      <c r="AE223" s="40">
        <f t="shared" si="61"/>
        <v>0</v>
      </c>
      <c r="AF223" s="1"/>
      <c r="AG223" s="40"/>
      <c r="AH223" s="4"/>
      <c r="AI223" s="40"/>
      <c r="AJ223" s="40"/>
      <c r="AM223" s="119">
        <f t="shared" si="53"/>
        <v>-3.637978807091713E-12</v>
      </c>
      <c r="AN223" s="119">
        <f t="shared" si="52"/>
        <v>-3.637978807091713E-12</v>
      </c>
    </row>
    <row r="224" spans="1:40" s="122" customFormat="1" ht="100.9" customHeight="1" x14ac:dyDescent="0.2">
      <c r="A224" s="16">
        <v>42</v>
      </c>
      <c r="B224" s="145" t="s">
        <v>84</v>
      </c>
      <c r="C224" s="24">
        <v>146679.17747999993</v>
      </c>
      <c r="D224" s="24">
        <f>SUM(D225:D228)</f>
        <v>2989.2249099999999</v>
      </c>
      <c r="E224" s="24">
        <v>2989.2249099999999</v>
      </c>
      <c r="F224" s="24">
        <v>2989.2249099999999</v>
      </c>
      <c r="G224" s="141">
        <f t="shared" si="57"/>
        <v>0</v>
      </c>
      <c r="H224" s="24"/>
      <c r="I224" s="24"/>
      <c r="J224" s="24"/>
      <c r="K224" s="141">
        <f>L224+M224+N224</f>
        <v>0</v>
      </c>
      <c r="L224" s="26"/>
      <c r="M224" s="26"/>
      <c r="N224" s="26"/>
      <c r="O224" s="25">
        <f t="shared" si="58"/>
        <v>123512.6</v>
      </c>
      <c r="P224" s="26">
        <v>0</v>
      </c>
      <c r="Q224" s="26">
        <v>123512.6</v>
      </c>
      <c r="R224" s="26">
        <v>0</v>
      </c>
      <c r="S224" s="40">
        <f>T224+U224+V224</f>
        <v>123281.61974000001</v>
      </c>
      <c r="T224" s="1">
        <v>0</v>
      </c>
      <c r="U224" s="1">
        <v>123281.61974000001</v>
      </c>
      <c r="V224" s="1">
        <v>0</v>
      </c>
      <c r="W224" s="25">
        <f>X224+Y224+Z224</f>
        <v>123281.61974000001</v>
      </c>
      <c r="X224" s="26">
        <v>0</v>
      </c>
      <c r="Y224" s="26">
        <v>123281.61974000001</v>
      </c>
      <c r="Z224" s="26">
        <v>0</v>
      </c>
      <c r="AA224" s="20">
        <f t="shared" si="59"/>
        <v>0</v>
      </c>
      <c r="AB224" s="1">
        <f t="shared" si="60"/>
        <v>0</v>
      </c>
      <c r="AC224" s="40">
        <f t="shared" si="60"/>
        <v>0</v>
      </c>
      <c r="AD224" s="4">
        <f t="shared" si="60"/>
        <v>0</v>
      </c>
      <c r="AE224" s="25">
        <f t="shared" si="61"/>
        <v>0</v>
      </c>
      <c r="AF224" s="26"/>
      <c r="AG224" s="25"/>
      <c r="AH224" s="38"/>
      <c r="AI224" s="25"/>
      <c r="AJ224" s="25"/>
      <c r="AM224" s="119">
        <f t="shared" si="53"/>
        <v>0</v>
      </c>
      <c r="AN224" s="119">
        <f t="shared" si="52"/>
        <v>0</v>
      </c>
    </row>
    <row r="225" spans="1:40" s="122" customFormat="1" ht="19.899999999999999" customHeight="1" x14ac:dyDescent="0.2">
      <c r="A225" s="16"/>
      <c r="B225" s="127" t="s">
        <v>31</v>
      </c>
      <c r="C225" s="1">
        <v>2850</v>
      </c>
      <c r="D225" s="1">
        <f>C225</f>
        <v>2850</v>
      </c>
      <c r="E225" s="1">
        <v>2850</v>
      </c>
      <c r="F225" s="1">
        <v>2850</v>
      </c>
      <c r="G225" s="40">
        <f t="shared" si="57"/>
        <v>0</v>
      </c>
      <c r="H225" s="1"/>
      <c r="I225" s="1"/>
      <c r="J225" s="1"/>
      <c r="K225" s="40"/>
      <c r="L225" s="1"/>
      <c r="M225" s="1"/>
      <c r="N225" s="1"/>
      <c r="O225" s="40">
        <f t="shared" si="58"/>
        <v>0</v>
      </c>
      <c r="P225" s="1">
        <v>0</v>
      </c>
      <c r="Q225" s="1">
        <v>0</v>
      </c>
      <c r="R225" s="1">
        <v>0</v>
      </c>
      <c r="S225" s="40">
        <v>0</v>
      </c>
      <c r="T225" s="1"/>
      <c r="U225" s="1"/>
      <c r="V225" s="1"/>
      <c r="W225" s="40">
        <v>0</v>
      </c>
      <c r="X225" s="1"/>
      <c r="Y225" s="1"/>
      <c r="Z225" s="1"/>
      <c r="AA225" s="20">
        <f t="shared" si="59"/>
        <v>0</v>
      </c>
      <c r="AB225" s="1">
        <f t="shared" si="60"/>
        <v>0</v>
      </c>
      <c r="AC225" s="40">
        <f t="shared" si="60"/>
        <v>0</v>
      </c>
      <c r="AD225" s="4">
        <f t="shared" si="60"/>
        <v>0</v>
      </c>
      <c r="AE225" s="40">
        <f t="shared" si="61"/>
        <v>0</v>
      </c>
      <c r="AF225" s="1"/>
      <c r="AG225" s="40"/>
      <c r="AH225" s="4"/>
      <c r="AI225" s="40"/>
      <c r="AJ225" s="40"/>
      <c r="AM225" s="119">
        <f t="shared" si="53"/>
        <v>0</v>
      </c>
      <c r="AN225" s="119">
        <f t="shared" si="52"/>
        <v>0</v>
      </c>
    </row>
    <row r="226" spans="1:40" s="122" customFormat="1" ht="19.899999999999999" customHeight="1" x14ac:dyDescent="0.2">
      <c r="A226" s="16"/>
      <c r="B226" s="127" t="s">
        <v>32</v>
      </c>
      <c r="C226" s="1">
        <v>91885.467000000004</v>
      </c>
      <c r="D226" s="1"/>
      <c r="E226" s="1">
        <v>0</v>
      </c>
      <c r="F226" s="1">
        <v>0</v>
      </c>
      <c r="G226" s="40">
        <f t="shared" si="57"/>
        <v>0</v>
      </c>
      <c r="H226" s="1"/>
      <c r="I226" s="1"/>
      <c r="J226" s="1"/>
      <c r="K226" s="40"/>
      <c r="L226" s="1"/>
      <c r="M226" s="1"/>
      <c r="N226" s="1"/>
      <c r="O226" s="40">
        <f t="shared" si="58"/>
        <v>79829.614220000003</v>
      </c>
      <c r="P226" s="1">
        <v>0</v>
      </c>
      <c r="Q226" s="1">
        <v>79829.614220000003</v>
      </c>
      <c r="R226" s="1">
        <v>0</v>
      </c>
      <c r="S226" s="40">
        <v>79801.558270000009</v>
      </c>
      <c r="T226" s="1"/>
      <c r="U226" s="1">
        <v>79801.558270000009</v>
      </c>
      <c r="V226" s="1"/>
      <c r="W226" s="40">
        <v>79801.558270000009</v>
      </c>
      <c r="X226" s="1"/>
      <c r="Y226" s="1">
        <v>79801.558270000009</v>
      </c>
      <c r="Z226" s="1"/>
      <c r="AA226" s="20">
        <f t="shared" si="59"/>
        <v>0</v>
      </c>
      <c r="AB226" s="1">
        <f t="shared" si="60"/>
        <v>0</v>
      </c>
      <c r="AC226" s="40">
        <f t="shared" si="60"/>
        <v>0</v>
      </c>
      <c r="AD226" s="4">
        <f t="shared" si="60"/>
        <v>0</v>
      </c>
      <c r="AE226" s="40">
        <f t="shared" si="61"/>
        <v>0</v>
      </c>
      <c r="AF226" s="1"/>
      <c r="AG226" s="40"/>
      <c r="AH226" s="4"/>
      <c r="AI226" s="40"/>
      <c r="AJ226" s="40"/>
      <c r="AM226" s="119">
        <f t="shared" si="53"/>
        <v>0</v>
      </c>
      <c r="AN226" s="119">
        <f t="shared" si="52"/>
        <v>0</v>
      </c>
    </row>
    <row r="227" spans="1:40" s="122" customFormat="1" ht="19.899999999999999" customHeight="1" x14ac:dyDescent="0.2">
      <c r="A227" s="16"/>
      <c r="B227" s="127" t="s">
        <v>33</v>
      </c>
      <c r="C227" s="1">
        <v>43452.496570000003</v>
      </c>
      <c r="D227" s="1"/>
      <c r="E227" s="1">
        <v>0</v>
      </c>
      <c r="F227" s="1">
        <v>0</v>
      </c>
      <c r="G227" s="40">
        <f t="shared" si="57"/>
        <v>0</v>
      </c>
      <c r="H227" s="1"/>
      <c r="I227" s="1"/>
      <c r="J227" s="1"/>
      <c r="K227" s="40"/>
      <c r="L227" s="1"/>
      <c r="M227" s="1"/>
      <c r="N227" s="1"/>
      <c r="O227" s="40">
        <f t="shared" si="58"/>
        <v>38067.546569999984</v>
      </c>
      <c r="P227" s="1">
        <v>0</v>
      </c>
      <c r="Q227" s="1">
        <v>38067.546569999984</v>
      </c>
      <c r="R227" s="1">
        <v>0</v>
      </c>
      <c r="S227" s="40">
        <v>37938.740969999984</v>
      </c>
      <c r="T227" s="1"/>
      <c r="U227" s="1">
        <v>37938.740969999984</v>
      </c>
      <c r="V227" s="1"/>
      <c r="W227" s="40">
        <v>37938.740969999984</v>
      </c>
      <c r="X227" s="1"/>
      <c r="Y227" s="1">
        <v>37938.740969999984</v>
      </c>
      <c r="Z227" s="1"/>
      <c r="AA227" s="20">
        <f t="shared" si="59"/>
        <v>0</v>
      </c>
      <c r="AB227" s="1">
        <f t="shared" si="60"/>
        <v>0</v>
      </c>
      <c r="AC227" s="40">
        <f t="shared" si="60"/>
        <v>0</v>
      </c>
      <c r="AD227" s="4">
        <f t="shared" si="60"/>
        <v>0</v>
      </c>
      <c r="AE227" s="40">
        <f t="shared" si="61"/>
        <v>0</v>
      </c>
      <c r="AF227" s="1"/>
      <c r="AG227" s="40"/>
      <c r="AH227" s="4"/>
      <c r="AI227" s="40"/>
      <c r="AJ227" s="40"/>
      <c r="AM227" s="119">
        <f t="shared" si="53"/>
        <v>0</v>
      </c>
      <c r="AN227" s="119">
        <f t="shared" si="52"/>
        <v>0</v>
      </c>
    </row>
    <row r="228" spans="1:40" s="122" customFormat="1" ht="19.899999999999999" customHeight="1" x14ac:dyDescent="0.2">
      <c r="A228" s="16"/>
      <c r="B228" s="127" t="s">
        <v>34</v>
      </c>
      <c r="C228" s="1">
        <v>8491.2139099999968</v>
      </c>
      <c r="D228" s="1">
        <v>139.22490999999999</v>
      </c>
      <c r="E228" s="1">
        <v>139.22490999999999</v>
      </c>
      <c r="F228" s="1">
        <v>139.22490999999999</v>
      </c>
      <c r="G228" s="40">
        <f t="shared" si="57"/>
        <v>0</v>
      </c>
      <c r="H228" s="1"/>
      <c r="I228" s="1"/>
      <c r="J228" s="1"/>
      <c r="K228" s="40"/>
      <c r="L228" s="1"/>
      <c r="M228" s="1"/>
      <c r="N228" s="1"/>
      <c r="O228" s="40">
        <f t="shared" si="58"/>
        <v>5615.4392100000341</v>
      </c>
      <c r="P228" s="1">
        <v>0</v>
      </c>
      <c r="Q228" s="1">
        <v>5615.4392100000341</v>
      </c>
      <c r="R228" s="1">
        <v>0</v>
      </c>
      <c r="S228" s="40">
        <f>T228+U228+V228</f>
        <v>5541.3205000000162</v>
      </c>
      <c r="T228" s="1">
        <f>T224-SUM(T225:T227)</f>
        <v>0</v>
      </c>
      <c r="U228" s="1">
        <f>U224-SUM(U225:U227)</f>
        <v>5541.3205000000162</v>
      </c>
      <c r="V228" s="1">
        <f>V224-SUM(V225:V227)</f>
        <v>0</v>
      </c>
      <c r="W228" s="40">
        <f>X228+Y228+Z228</f>
        <v>5541.3205000000162</v>
      </c>
      <c r="X228" s="1">
        <f>X224-SUM(X225:X227)</f>
        <v>0</v>
      </c>
      <c r="Y228" s="1">
        <f>Y224-SUM(Y225:Y227)</f>
        <v>5541.3205000000162</v>
      </c>
      <c r="Z228" s="1">
        <f>Z224-SUM(Z225:Z227)</f>
        <v>0</v>
      </c>
      <c r="AA228" s="20">
        <f t="shared" si="59"/>
        <v>0</v>
      </c>
      <c r="AB228" s="1">
        <f t="shared" si="60"/>
        <v>0</v>
      </c>
      <c r="AC228" s="40">
        <f t="shared" si="60"/>
        <v>0</v>
      </c>
      <c r="AD228" s="4">
        <f t="shared" si="60"/>
        <v>0</v>
      </c>
      <c r="AE228" s="40">
        <f t="shared" si="61"/>
        <v>0</v>
      </c>
      <c r="AF228" s="1"/>
      <c r="AG228" s="40"/>
      <c r="AH228" s="4"/>
      <c r="AI228" s="40"/>
      <c r="AJ228" s="40"/>
      <c r="AM228" s="119">
        <f t="shared" si="53"/>
        <v>0</v>
      </c>
      <c r="AN228" s="119">
        <f t="shared" si="52"/>
        <v>0</v>
      </c>
    </row>
    <row r="229" spans="1:40" s="122" customFormat="1" ht="54" x14ac:dyDescent="0.2">
      <c r="A229" s="16">
        <v>43</v>
      </c>
      <c r="B229" s="145" t="s">
        <v>85</v>
      </c>
      <c r="C229" s="24">
        <v>286404.28235999995</v>
      </c>
      <c r="D229" s="24">
        <f>SUM(D230:D233)</f>
        <v>5749.5800900000004</v>
      </c>
      <c r="E229" s="24">
        <v>3999.56709</v>
      </c>
      <c r="F229" s="24">
        <v>3999.56709</v>
      </c>
      <c r="G229" s="141">
        <f t="shared" si="57"/>
        <v>0</v>
      </c>
      <c r="H229" s="24"/>
      <c r="I229" s="24"/>
      <c r="J229" s="24"/>
      <c r="K229" s="141">
        <f>L229+M229+N229</f>
        <v>0</v>
      </c>
      <c r="L229" s="26"/>
      <c r="M229" s="26"/>
      <c r="N229" s="26"/>
      <c r="O229" s="25">
        <f t="shared" si="58"/>
        <v>52745.3</v>
      </c>
      <c r="P229" s="26">
        <v>0</v>
      </c>
      <c r="Q229" s="26">
        <v>52745.3</v>
      </c>
      <c r="R229" s="26">
        <v>0</v>
      </c>
      <c r="S229" s="40">
        <f>T229+U229+V229</f>
        <v>51935.447789999998</v>
      </c>
      <c r="T229" s="1">
        <v>0</v>
      </c>
      <c r="U229" s="1">
        <v>51935.447789999998</v>
      </c>
      <c r="V229" s="1">
        <v>0</v>
      </c>
      <c r="W229" s="25">
        <f>X229+Y229+Z229</f>
        <v>51935.447790000006</v>
      </c>
      <c r="X229" s="26">
        <v>0</v>
      </c>
      <c r="Y229" s="26">
        <v>51935.447790000006</v>
      </c>
      <c r="Z229" s="26">
        <v>0</v>
      </c>
      <c r="AA229" s="20">
        <f t="shared" si="59"/>
        <v>0</v>
      </c>
      <c r="AB229" s="1">
        <f t="shared" si="60"/>
        <v>0</v>
      </c>
      <c r="AC229" s="40">
        <f t="shared" si="60"/>
        <v>0</v>
      </c>
      <c r="AD229" s="4">
        <f t="shared" si="60"/>
        <v>0</v>
      </c>
      <c r="AE229" s="25">
        <f t="shared" si="61"/>
        <v>0</v>
      </c>
      <c r="AF229" s="26"/>
      <c r="AG229" s="25"/>
      <c r="AH229" s="38"/>
      <c r="AI229" s="25"/>
      <c r="AJ229" s="25"/>
      <c r="AM229" s="119">
        <f t="shared" si="53"/>
        <v>0</v>
      </c>
      <c r="AN229" s="119">
        <f t="shared" si="52"/>
        <v>0</v>
      </c>
    </row>
    <row r="230" spans="1:40" s="122" customFormat="1" ht="19.899999999999999" customHeight="1" x14ac:dyDescent="0.2">
      <c r="A230" s="16"/>
      <c r="B230" s="127" t="s">
        <v>31</v>
      </c>
      <c r="C230" s="1">
        <v>5549.7800900000002</v>
      </c>
      <c r="D230" s="1">
        <f>C230</f>
        <v>5549.7800900000002</v>
      </c>
      <c r="E230" s="1">
        <v>3899.6670899999999</v>
      </c>
      <c r="F230" s="1">
        <v>3899.6670899999999</v>
      </c>
      <c r="G230" s="40">
        <f t="shared" si="57"/>
        <v>0</v>
      </c>
      <c r="H230" s="1"/>
      <c r="I230" s="1"/>
      <c r="J230" s="1"/>
      <c r="K230" s="40"/>
      <c r="L230" s="1"/>
      <c r="M230" s="1"/>
      <c r="N230" s="1"/>
      <c r="O230" s="40">
        <f t="shared" si="58"/>
        <v>1650.1130000000001</v>
      </c>
      <c r="P230" s="1">
        <v>0</v>
      </c>
      <c r="Q230" s="1">
        <v>1650.1130000000001</v>
      </c>
      <c r="R230" s="1">
        <v>0</v>
      </c>
      <c r="S230" s="40">
        <v>1650.1130000000001</v>
      </c>
      <c r="T230" s="1"/>
      <c r="U230" s="1">
        <v>1650.1130000000001</v>
      </c>
      <c r="V230" s="1"/>
      <c r="W230" s="40">
        <v>1650.1130000000001</v>
      </c>
      <c r="X230" s="1"/>
      <c r="Y230" s="1">
        <v>1650.1130000000001</v>
      </c>
      <c r="Z230" s="1"/>
      <c r="AA230" s="20">
        <f t="shared" si="59"/>
        <v>0</v>
      </c>
      <c r="AB230" s="1">
        <f t="shared" si="60"/>
        <v>0</v>
      </c>
      <c r="AC230" s="40">
        <f t="shared" si="60"/>
        <v>0</v>
      </c>
      <c r="AD230" s="4">
        <f t="shared" si="60"/>
        <v>0</v>
      </c>
      <c r="AE230" s="40">
        <f t="shared" si="61"/>
        <v>0</v>
      </c>
      <c r="AF230" s="1"/>
      <c r="AG230" s="40"/>
      <c r="AH230" s="4"/>
      <c r="AI230" s="40"/>
      <c r="AJ230" s="40"/>
      <c r="AM230" s="119">
        <f t="shared" si="53"/>
        <v>0</v>
      </c>
      <c r="AN230" s="119">
        <f t="shared" si="52"/>
        <v>0</v>
      </c>
    </row>
    <row r="231" spans="1:40" s="122" customFormat="1" ht="19.899999999999999" customHeight="1" x14ac:dyDescent="0.2">
      <c r="A231" s="16"/>
      <c r="B231" s="127" t="s">
        <v>32</v>
      </c>
      <c r="C231" s="1">
        <v>202393.79298999999</v>
      </c>
      <c r="D231" s="1"/>
      <c r="E231" s="1">
        <v>0</v>
      </c>
      <c r="F231" s="1">
        <v>0</v>
      </c>
      <c r="G231" s="40">
        <f t="shared" si="57"/>
        <v>0</v>
      </c>
      <c r="H231" s="1"/>
      <c r="I231" s="1"/>
      <c r="J231" s="1"/>
      <c r="K231" s="40"/>
      <c r="L231" s="1"/>
      <c r="M231" s="1"/>
      <c r="N231" s="1"/>
      <c r="O231" s="40">
        <f t="shared" si="58"/>
        <v>47274.446120000008</v>
      </c>
      <c r="P231" s="1">
        <v>0</v>
      </c>
      <c r="Q231" s="1">
        <v>47274.446120000008</v>
      </c>
      <c r="R231" s="1">
        <v>0</v>
      </c>
      <c r="S231" s="40">
        <v>47212.58743</v>
      </c>
      <c r="T231" s="1"/>
      <c r="U231" s="1">
        <v>47212.58743</v>
      </c>
      <c r="V231" s="1"/>
      <c r="W231" s="40">
        <v>47212.58743</v>
      </c>
      <c r="X231" s="1"/>
      <c r="Y231" s="1">
        <v>47212.58743</v>
      </c>
      <c r="Z231" s="1"/>
      <c r="AA231" s="20">
        <f t="shared" si="59"/>
        <v>0</v>
      </c>
      <c r="AB231" s="1">
        <f t="shared" si="60"/>
        <v>0</v>
      </c>
      <c r="AC231" s="40">
        <f t="shared" si="60"/>
        <v>0</v>
      </c>
      <c r="AD231" s="4">
        <f t="shared" si="60"/>
        <v>0</v>
      </c>
      <c r="AE231" s="40">
        <f t="shared" si="61"/>
        <v>0</v>
      </c>
      <c r="AF231" s="1"/>
      <c r="AG231" s="40"/>
      <c r="AH231" s="4"/>
      <c r="AI231" s="40"/>
      <c r="AJ231" s="40"/>
      <c r="AM231" s="119">
        <f t="shared" si="53"/>
        <v>0</v>
      </c>
      <c r="AN231" s="119">
        <f t="shared" si="52"/>
        <v>0</v>
      </c>
    </row>
    <row r="232" spans="1:40" s="122" customFormat="1" ht="19.899999999999999" customHeight="1" x14ac:dyDescent="0.2">
      <c r="A232" s="16"/>
      <c r="B232" s="127" t="s">
        <v>33</v>
      </c>
      <c r="C232" s="1">
        <v>60325.07</v>
      </c>
      <c r="D232" s="1"/>
      <c r="E232" s="1">
        <v>0</v>
      </c>
      <c r="F232" s="1">
        <v>0</v>
      </c>
      <c r="G232" s="40">
        <f t="shared" si="57"/>
        <v>0</v>
      </c>
      <c r="H232" s="1"/>
      <c r="I232" s="1"/>
      <c r="J232" s="1"/>
      <c r="K232" s="40"/>
      <c r="L232" s="1"/>
      <c r="M232" s="1"/>
      <c r="N232" s="1"/>
      <c r="O232" s="40">
        <f t="shared" si="58"/>
        <v>0</v>
      </c>
      <c r="P232" s="1">
        <v>0</v>
      </c>
      <c r="Q232" s="1">
        <v>0</v>
      </c>
      <c r="R232" s="1">
        <v>0</v>
      </c>
      <c r="S232" s="40">
        <v>0</v>
      </c>
      <c r="T232" s="1"/>
      <c r="U232" s="1"/>
      <c r="V232" s="1"/>
      <c r="W232" s="40">
        <v>0</v>
      </c>
      <c r="X232" s="1"/>
      <c r="Y232" s="1"/>
      <c r="Z232" s="1"/>
      <c r="AA232" s="20">
        <f t="shared" si="59"/>
        <v>0</v>
      </c>
      <c r="AB232" s="1">
        <f t="shared" si="60"/>
        <v>0</v>
      </c>
      <c r="AC232" s="40">
        <f t="shared" si="60"/>
        <v>0</v>
      </c>
      <c r="AD232" s="4">
        <f t="shared" si="60"/>
        <v>0</v>
      </c>
      <c r="AE232" s="40">
        <f t="shared" si="61"/>
        <v>0</v>
      </c>
      <c r="AF232" s="1"/>
      <c r="AG232" s="40"/>
      <c r="AH232" s="4"/>
      <c r="AI232" s="40"/>
      <c r="AJ232" s="40"/>
      <c r="AM232" s="119">
        <f t="shared" si="53"/>
        <v>0</v>
      </c>
      <c r="AN232" s="119">
        <f t="shared" si="52"/>
        <v>0</v>
      </c>
    </row>
    <row r="233" spans="1:40" s="122" customFormat="1" ht="19.899999999999999" customHeight="1" x14ac:dyDescent="0.2">
      <c r="A233" s="16"/>
      <c r="B233" s="127" t="s">
        <v>34</v>
      </c>
      <c r="C233" s="1">
        <v>18135.63928000001</v>
      </c>
      <c r="D233" s="1">
        <v>199.8</v>
      </c>
      <c r="E233" s="1">
        <v>99.9</v>
      </c>
      <c r="F233" s="1">
        <v>99.9</v>
      </c>
      <c r="G233" s="40">
        <f t="shared" si="57"/>
        <v>0</v>
      </c>
      <c r="H233" s="1"/>
      <c r="I233" s="1"/>
      <c r="J233" s="1"/>
      <c r="K233" s="40"/>
      <c r="L233" s="1"/>
      <c r="M233" s="1"/>
      <c r="N233" s="1"/>
      <c r="O233" s="40">
        <f t="shared" si="58"/>
        <v>3820.7408799999757</v>
      </c>
      <c r="P233" s="1">
        <v>0</v>
      </c>
      <c r="Q233" s="1">
        <v>3820.7408799999757</v>
      </c>
      <c r="R233" s="1">
        <v>0</v>
      </c>
      <c r="S233" s="40">
        <f>T233+U233+V233</f>
        <v>3072.7473600000012</v>
      </c>
      <c r="T233" s="1">
        <f>T229-SUM(T230:T232)</f>
        <v>0</v>
      </c>
      <c r="U233" s="1">
        <f>U229-SUM(U230:U232)</f>
        <v>3072.7473600000012</v>
      </c>
      <c r="V233" s="1">
        <f>V229-SUM(V230:V232)</f>
        <v>0</v>
      </c>
      <c r="W233" s="40">
        <f>X233+Y233+Z233</f>
        <v>3072.7473600000085</v>
      </c>
      <c r="X233" s="1">
        <f>X229-SUM(X230:X232)</f>
        <v>0</v>
      </c>
      <c r="Y233" s="1">
        <f>Y229-SUM(Y230:Y232)</f>
        <v>3072.7473600000085</v>
      </c>
      <c r="Z233" s="1">
        <f>Z229-SUM(Z230:Z232)</f>
        <v>0</v>
      </c>
      <c r="AA233" s="20">
        <f t="shared" si="59"/>
        <v>7.2759576141834259E-12</v>
      </c>
      <c r="AB233" s="1">
        <f t="shared" si="60"/>
        <v>0</v>
      </c>
      <c r="AC233" s="40">
        <f t="shared" si="60"/>
        <v>7.2759576141834259E-12</v>
      </c>
      <c r="AD233" s="4">
        <f t="shared" si="60"/>
        <v>0</v>
      </c>
      <c r="AE233" s="40">
        <f t="shared" si="61"/>
        <v>0</v>
      </c>
      <c r="AF233" s="1"/>
      <c r="AG233" s="40"/>
      <c r="AH233" s="4"/>
      <c r="AI233" s="40"/>
      <c r="AJ233" s="40"/>
      <c r="AM233" s="119">
        <f t="shared" si="53"/>
        <v>7.2759576141834259E-12</v>
      </c>
      <c r="AN233" s="119">
        <f t="shared" si="52"/>
        <v>7.2759576141834259E-12</v>
      </c>
    </row>
    <row r="234" spans="1:40" s="122" customFormat="1" ht="53.45" customHeight="1" x14ac:dyDescent="0.2">
      <c r="A234" s="16">
        <v>44</v>
      </c>
      <c r="B234" s="145" t="s">
        <v>86</v>
      </c>
      <c r="C234" s="24">
        <v>394969.71078999911</v>
      </c>
      <c r="D234" s="24">
        <f>SUM(D235:D238)</f>
        <v>5987.2843699999994</v>
      </c>
      <c r="E234" s="24">
        <v>5987.2843699999994</v>
      </c>
      <c r="F234" s="24">
        <v>5987.2843700000003</v>
      </c>
      <c r="G234" s="25">
        <f>H234+I234+J234</f>
        <v>0</v>
      </c>
      <c r="H234" s="26"/>
      <c r="I234" s="26"/>
      <c r="J234" s="26"/>
      <c r="K234" s="25">
        <f>L234+M234+N234</f>
        <v>0</v>
      </c>
      <c r="L234" s="26"/>
      <c r="M234" s="26"/>
      <c r="N234" s="26"/>
      <c r="O234" s="25">
        <f>P234+Q234+R234</f>
        <v>91738.2</v>
      </c>
      <c r="P234" s="26">
        <v>0</v>
      </c>
      <c r="Q234" s="26">
        <v>91738.2</v>
      </c>
      <c r="R234" s="26">
        <v>0</v>
      </c>
      <c r="S234" s="40">
        <f>T234+U234+V234</f>
        <v>91732.936260000002</v>
      </c>
      <c r="T234" s="1">
        <v>0</v>
      </c>
      <c r="U234" s="1">
        <v>91732.936260000002</v>
      </c>
      <c r="V234" s="1">
        <v>0</v>
      </c>
      <c r="W234" s="25">
        <f>X234+Y234+Z234</f>
        <v>91701.032089999993</v>
      </c>
      <c r="X234" s="26">
        <v>0</v>
      </c>
      <c r="Y234" s="26">
        <v>91701.032089999993</v>
      </c>
      <c r="Z234" s="26">
        <v>0</v>
      </c>
      <c r="AA234" s="20">
        <f>AB234+AC234+AD234</f>
        <v>0</v>
      </c>
      <c r="AB234" s="1">
        <f t="shared" si="60"/>
        <v>0</v>
      </c>
      <c r="AC234" s="40">
        <f t="shared" si="60"/>
        <v>0</v>
      </c>
      <c r="AD234" s="4">
        <f t="shared" si="60"/>
        <v>0</v>
      </c>
      <c r="AE234" s="25">
        <f t="shared" si="61"/>
        <v>31.904170000000001</v>
      </c>
      <c r="AF234" s="26">
        <f>SUM(AF235:AF238)</f>
        <v>0</v>
      </c>
      <c r="AG234" s="26">
        <f>SUM(AG235:AG238)</f>
        <v>31.904170000000001</v>
      </c>
      <c r="AH234" s="26">
        <f>SUM(AH235:AH238)</f>
        <v>0</v>
      </c>
      <c r="AI234" s="26"/>
      <c r="AJ234" s="25"/>
      <c r="AM234" s="119">
        <f t="shared" si="53"/>
        <v>-31.904170000008889</v>
      </c>
      <c r="AN234" s="119">
        <f t="shared" si="52"/>
        <v>-31.904170000000001</v>
      </c>
    </row>
    <row r="235" spans="1:40" s="122" customFormat="1" ht="21.6" customHeight="1" x14ac:dyDescent="0.2">
      <c r="A235" s="16"/>
      <c r="B235" s="127" t="s">
        <v>31</v>
      </c>
      <c r="C235" s="1">
        <v>5799.9998999999998</v>
      </c>
      <c r="D235" s="1">
        <f>C235</f>
        <v>5799.9998999999998</v>
      </c>
      <c r="E235" s="1">
        <v>5799.9998999999998</v>
      </c>
      <c r="F235" s="1">
        <v>5799.9998999999998</v>
      </c>
      <c r="G235" s="40">
        <f>H235+I235+J235</f>
        <v>0</v>
      </c>
      <c r="H235" s="1"/>
      <c r="I235" s="1">
        <f>F235-E235</f>
        <v>0</v>
      </c>
      <c r="J235" s="1"/>
      <c r="K235" s="40"/>
      <c r="L235" s="1"/>
      <c r="M235" s="1"/>
      <c r="N235" s="1"/>
      <c r="O235" s="40">
        <f>P235+Q235+R235</f>
        <v>0</v>
      </c>
      <c r="P235" s="1">
        <v>0</v>
      </c>
      <c r="Q235" s="1">
        <v>0</v>
      </c>
      <c r="R235" s="1">
        <v>0</v>
      </c>
      <c r="S235" s="40">
        <v>0</v>
      </c>
      <c r="T235" s="1"/>
      <c r="U235" s="1"/>
      <c r="V235" s="1"/>
      <c r="W235" s="40">
        <v>0</v>
      </c>
      <c r="X235" s="1"/>
      <c r="Y235" s="1"/>
      <c r="Z235" s="1"/>
      <c r="AA235" s="20">
        <f>AB235+AC235+AD235</f>
        <v>0</v>
      </c>
      <c r="AB235" s="1">
        <f t="shared" si="60"/>
        <v>0</v>
      </c>
      <c r="AC235" s="40">
        <f t="shared" si="60"/>
        <v>0</v>
      </c>
      <c r="AD235" s="4">
        <f t="shared" si="60"/>
        <v>0</v>
      </c>
      <c r="AE235" s="40">
        <f t="shared" si="61"/>
        <v>0</v>
      </c>
      <c r="AF235" s="1"/>
      <c r="AG235" s="40"/>
      <c r="AH235" s="4"/>
      <c r="AI235" s="40"/>
      <c r="AJ235" s="40"/>
      <c r="AM235" s="119">
        <f t="shared" si="53"/>
        <v>0</v>
      </c>
      <c r="AN235" s="119">
        <f t="shared" si="52"/>
        <v>0</v>
      </c>
    </row>
    <row r="236" spans="1:40" s="122" customFormat="1" ht="19.899999999999999" customHeight="1" x14ac:dyDescent="0.2">
      <c r="A236" s="16"/>
      <c r="B236" s="127" t="s">
        <v>32</v>
      </c>
      <c r="C236" s="1">
        <v>287185.43995999999</v>
      </c>
      <c r="D236" s="1"/>
      <c r="E236" s="1">
        <v>0</v>
      </c>
      <c r="F236" s="1">
        <v>0</v>
      </c>
      <c r="G236" s="40">
        <f>H236+I236+J236</f>
        <v>0</v>
      </c>
      <c r="H236" s="1"/>
      <c r="I236" s="1">
        <f>F236-E236</f>
        <v>0</v>
      </c>
      <c r="J236" s="1"/>
      <c r="K236" s="40"/>
      <c r="L236" s="1"/>
      <c r="M236" s="1"/>
      <c r="N236" s="1"/>
      <c r="O236" s="40">
        <f>P236+Q236+R236</f>
        <v>86324.562839999999</v>
      </c>
      <c r="P236" s="1">
        <v>0</v>
      </c>
      <c r="Q236" s="1">
        <v>86324.562839999999</v>
      </c>
      <c r="R236" s="1">
        <v>0</v>
      </c>
      <c r="S236" s="40">
        <v>86324.526630000008</v>
      </c>
      <c r="T236" s="1"/>
      <c r="U236" s="1">
        <v>86324.526630000008</v>
      </c>
      <c r="V236" s="1"/>
      <c r="W236" s="40">
        <v>86324.526630000008</v>
      </c>
      <c r="X236" s="1"/>
      <c r="Y236" s="1">
        <v>86324.526630000008</v>
      </c>
      <c r="Z236" s="1"/>
      <c r="AA236" s="20">
        <f>AB236+AC236+AD236</f>
        <v>0</v>
      </c>
      <c r="AB236" s="1">
        <f t="shared" si="60"/>
        <v>0</v>
      </c>
      <c r="AC236" s="40">
        <f t="shared" si="60"/>
        <v>0</v>
      </c>
      <c r="AD236" s="4">
        <f t="shared" si="60"/>
        <v>0</v>
      </c>
      <c r="AE236" s="40">
        <f t="shared" si="61"/>
        <v>0</v>
      </c>
      <c r="AF236" s="1"/>
      <c r="AG236" s="40"/>
      <c r="AH236" s="4"/>
      <c r="AI236" s="40"/>
      <c r="AJ236" s="40"/>
      <c r="AM236" s="119">
        <f t="shared" si="53"/>
        <v>0</v>
      </c>
      <c r="AN236" s="119">
        <f t="shared" si="52"/>
        <v>0</v>
      </c>
    </row>
    <row r="237" spans="1:40" s="122" customFormat="1" ht="19.899999999999999" customHeight="1" x14ac:dyDescent="0.2">
      <c r="A237" s="16"/>
      <c r="B237" s="127" t="s">
        <v>33</v>
      </c>
      <c r="C237" s="1">
        <v>77299.17</v>
      </c>
      <c r="D237" s="1"/>
      <c r="E237" s="1">
        <v>0</v>
      </c>
      <c r="F237" s="1">
        <v>0</v>
      </c>
      <c r="G237" s="40">
        <f>H237+I237+J237</f>
        <v>0</v>
      </c>
      <c r="H237" s="1"/>
      <c r="I237" s="1">
        <f>F237-E237</f>
        <v>0</v>
      </c>
      <c r="J237" s="1"/>
      <c r="K237" s="40"/>
      <c r="L237" s="1"/>
      <c r="M237" s="1"/>
      <c r="N237" s="1"/>
      <c r="O237" s="40">
        <f>P237+Q237+R237</f>
        <v>0</v>
      </c>
      <c r="P237" s="1">
        <v>0</v>
      </c>
      <c r="Q237" s="1">
        <v>0</v>
      </c>
      <c r="R237" s="1">
        <v>0</v>
      </c>
      <c r="S237" s="40">
        <v>0</v>
      </c>
      <c r="T237" s="1"/>
      <c r="U237" s="1"/>
      <c r="V237" s="1"/>
      <c r="W237" s="40">
        <v>0</v>
      </c>
      <c r="X237" s="1"/>
      <c r="Y237" s="1"/>
      <c r="Z237" s="1"/>
      <c r="AA237" s="20">
        <f>AB237+AC237+AD237</f>
        <v>0</v>
      </c>
      <c r="AB237" s="1">
        <f t="shared" si="60"/>
        <v>0</v>
      </c>
      <c r="AC237" s="40">
        <f t="shared" si="60"/>
        <v>0</v>
      </c>
      <c r="AD237" s="4">
        <f t="shared" si="60"/>
        <v>0</v>
      </c>
      <c r="AE237" s="40">
        <f t="shared" si="61"/>
        <v>0</v>
      </c>
      <c r="AF237" s="1"/>
      <c r="AG237" s="40"/>
      <c r="AH237" s="4"/>
      <c r="AI237" s="40"/>
      <c r="AJ237" s="40"/>
      <c r="AM237" s="119">
        <f t="shared" si="53"/>
        <v>0</v>
      </c>
      <c r="AN237" s="119">
        <f t="shared" si="52"/>
        <v>0</v>
      </c>
    </row>
    <row r="238" spans="1:40" s="122" customFormat="1" ht="19.899999999999999" customHeight="1" x14ac:dyDescent="0.2">
      <c r="A238" s="16"/>
      <c r="B238" s="127" t="s">
        <v>34</v>
      </c>
      <c r="C238" s="1">
        <v>24685.100929999968</v>
      </c>
      <c r="D238" s="1">
        <v>187.28447</v>
      </c>
      <c r="E238" s="1">
        <v>187.28447</v>
      </c>
      <c r="F238" s="1">
        <v>187.28447</v>
      </c>
      <c r="G238" s="40">
        <f>H238+I238+J238</f>
        <v>0</v>
      </c>
      <c r="H238" s="1"/>
      <c r="I238" s="1">
        <f>F238-E238</f>
        <v>0</v>
      </c>
      <c r="J238" s="1"/>
      <c r="K238" s="40"/>
      <c r="L238" s="1"/>
      <c r="M238" s="1"/>
      <c r="N238" s="1"/>
      <c r="O238" s="40">
        <f>P238+Q238+R238</f>
        <v>5413.6371599999966</v>
      </c>
      <c r="P238" s="1">
        <v>0</v>
      </c>
      <c r="Q238" s="1">
        <v>5413.6371599999966</v>
      </c>
      <c r="R238" s="1">
        <v>0</v>
      </c>
      <c r="S238" s="40">
        <f>T238+U238+V238</f>
        <v>5408.4096299999946</v>
      </c>
      <c r="T238" s="1">
        <f>T234-SUM(T235:T237)</f>
        <v>0</v>
      </c>
      <c r="U238" s="1">
        <f>U234-SUM(U235:U237)</f>
        <v>5408.4096299999946</v>
      </c>
      <c r="V238" s="1">
        <f>V234-SUM(V235:V237)</f>
        <v>0</v>
      </c>
      <c r="W238" s="40">
        <f>X238+Y238+Z238</f>
        <v>5376.5054599999858</v>
      </c>
      <c r="X238" s="1">
        <f>X234-SUM(X235:X237)</f>
        <v>0</v>
      </c>
      <c r="Y238" s="1">
        <f>Y234-SUM(Y235:Y237)</f>
        <v>5376.5054599999858</v>
      </c>
      <c r="Z238" s="1">
        <f>Z234-SUM(Z235:Z237)</f>
        <v>0</v>
      </c>
      <c r="AA238" s="20">
        <f>AB238+AC238+AD238</f>
        <v>-9.0949470177292824E-12</v>
      </c>
      <c r="AB238" s="1">
        <f t="shared" si="60"/>
        <v>0</v>
      </c>
      <c r="AC238" s="40">
        <f t="shared" si="60"/>
        <v>-9.0949470177292824E-12</v>
      </c>
      <c r="AD238" s="4">
        <f t="shared" si="60"/>
        <v>0</v>
      </c>
      <c r="AE238" s="40">
        <f t="shared" si="61"/>
        <v>31.904170000000001</v>
      </c>
      <c r="AF238" s="1"/>
      <c r="AG238" s="40">
        <v>31.904170000000001</v>
      </c>
      <c r="AH238" s="4"/>
      <c r="AI238" s="40"/>
      <c r="AJ238" s="40"/>
      <c r="AM238" s="119">
        <f t="shared" si="53"/>
        <v>-31.904170000008889</v>
      </c>
      <c r="AN238" s="119">
        <f t="shared" si="52"/>
        <v>-31.904170000009096</v>
      </c>
    </row>
    <row r="239" spans="1:40" s="122" customFormat="1" ht="53.45" customHeight="1" x14ac:dyDescent="0.2">
      <c r="A239" s="16">
        <v>45</v>
      </c>
      <c r="B239" s="145" t="s">
        <v>87</v>
      </c>
      <c r="C239" s="24">
        <v>451196.61789999966</v>
      </c>
      <c r="D239" s="24">
        <f>SUM(D240:D243)</f>
        <v>0</v>
      </c>
      <c r="E239" s="24">
        <v>210827.90857999999</v>
      </c>
      <c r="F239" s="24">
        <v>212018.06839999999</v>
      </c>
      <c r="G239" s="25">
        <f t="shared" si="57"/>
        <v>1190.1598099999828</v>
      </c>
      <c r="H239" s="26"/>
      <c r="I239" s="26">
        <v>1190.1598099999828</v>
      </c>
      <c r="J239" s="26"/>
      <c r="K239" s="25">
        <f>L239+M239+N239</f>
        <v>0</v>
      </c>
      <c r="L239" s="26"/>
      <c r="M239" s="26"/>
      <c r="N239" s="26"/>
      <c r="O239" s="25">
        <f t="shared" si="58"/>
        <v>244435.6</v>
      </c>
      <c r="P239" s="26">
        <v>0</v>
      </c>
      <c r="Q239" s="26">
        <v>244435.6</v>
      </c>
      <c r="R239" s="26">
        <v>0</v>
      </c>
      <c r="S239" s="40">
        <f>T239+U239+V239</f>
        <v>240368.70931999999</v>
      </c>
      <c r="T239" s="1">
        <v>0</v>
      </c>
      <c r="U239" s="1">
        <v>240368.70931999999</v>
      </c>
      <c r="V239" s="1">
        <v>0</v>
      </c>
      <c r="W239" s="25">
        <f>X239+Y239+Z239</f>
        <v>239178.5495100001</v>
      </c>
      <c r="X239" s="26">
        <v>0</v>
      </c>
      <c r="Y239" s="26">
        <v>239178.5495100001</v>
      </c>
      <c r="Z239" s="26">
        <v>0</v>
      </c>
      <c r="AA239" s="20">
        <f t="shared" si="59"/>
        <v>0</v>
      </c>
      <c r="AB239" s="1">
        <f t="shared" si="60"/>
        <v>0</v>
      </c>
      <c r="AC239" s="40">
        <f t="shared" si="60"/>
        <v>0</v>
      </c>
      <c r="AD239" s="4">
        <f t="shared" si="60"/>
        <v>0</v>
      </c>
      <c r="AE239" s="25">
        <f t="shared" si="61"/>
        <v>0</v>
      </c>
      <c r="AF239" s="26"/>
      <c r="AG239" s="25"/>
      <c r="AH239" s="38"/>
      <c r="AI239" s="25" t="s">
        <v>276</v>
      </c>
      <c r="AJ239" s="25" t="s">
        <v>276</v>
      </c>
      <c r="AM239" s="119">
        <f t="shared" si="53"/>
        <v>0</v>
      </c>
      <c r="AN239" s="119">
        <f t="shared" si="52"/>
        <v>0</v>
      </c>
    </row>
    <row r="240" spans="1:40" s="122" customFormat="1" ht="19.899999999999999" customHeight="1" x14ac:dyDescent="0.2">
      <c r="A240" s="16"/>
      <c r="B240" s="127" t="s">
        <v>31</v>
      </c>
      <c r="C240" s="1">
        <v>0</v>
      </c>
      <c r="D240" s="1"/>
      <c r="E240" s="1">
        <v>0</v>
      </c>
      <c r="F240" s="1">
        <v>0</v>
      </c>
      <c r="G240" s="40">
        <f t="shared" si="57"/>
        <v>0</v>
      </c>
      <c r="H240" s="1"/>
      <c r="I240" s="1">
        <f>F240-E240</f>
        <v>0</v>
      </c>
      <c r="J240" s="1"/>
      <c r="K240" s="40"/>
      <c r="L240" s="1"/>
      <c r="M240" s="1"/>
      <c r="N240" s="1"/>
      <c r="O240" s="40">
        <f t="shared" si="58"/>
        <v>0</v>
      </c>
      <c r="P240" s="1">
        <v>0</v>
      </c>
      <c r="Q240" s="1">
        <v>0</v>
      </c>
      <c r="R240" s="1">
        <v>0</v>
      </c>
      <c r="S240" s="40">
        <v>0</v>
      </c>
      <c r="T240" s="1"/>
      <c r="U240" s="1"/>
      <c r="V240" s="1"/>
      <c r="W240" s="40">
        <v>0</v>
      </c>
      <c r="X240" s="1"/>
      <c r="Y240" s="1"/>
      <c r="Z240" s="1"/>
      <c r="AA240" s="20">
        <f t="shared" si="59"/>
        <v>0</v>
      </c>
      <c r="AB240" s="1">
        <f t="shared" si="60"/>
        <v>0</v>
      </c>
      <c r="AC240" s="40">
        <f t="shared" si="60"/>
        <v>0</v>
      </c>
      <c r="AD240" s="4">
        <f t="shared" si="60"/>
        <v>0</v>
      </c>
      <c r="AE240" s="40">
        <f t="shared" si="61"/>
        <v>0</v>
      </c>
      <c r="AF240" s="1"/>
      <c r="AG240" s="40"/>
      <c r="AH240" s="4"/>
      <c r="AI240" s="40"/>
      <c r="AJ240" s="40"/>
      <c r="AM240" s="119">
        <f t="shared" si="53"/>
        <v>0</v>
      </c>
      <c r="AN240" s="119">
        <f t="shared" si="52"/>
        <v>0</v>
      </c>
    </row>
    <row r="241" spans="1:40" s="122" customFormat="1" ht="19.899999999999999" customHeight="1" x14ac:dyDescent="0.2">
      <c r="A241" s="16"/>
      <c r="B241" s="127" t="s">
        <v>32</v>
      </c>
      <c r="C241" s="1">
        <v>322470.75699999998</v>
      </c>
      <c r="D241" s="1"/>
      <c r="E241" s="1">
        <v>201898.67199</v>
      </c>
      <c r="F241" s="1">
        <v>201898.67199999999</v>
      </c>
      <c r="G241" s="40">
        <f t="shared" si="57"/>
        <v>9.9999888334423304E-6</v>
      </c>
      <c r="H241" s="1"/>
      <c r="I241" s="1">
        <f>F241-E241</f>
        <v>9.9999888334423304E-6</v>
      </c>
      <c r="J241" s="1"/>
      <c r="K241" s="40"/>
      <c r="L241" s="1"/>
      <c r="M241" s="1"/>
      <c r="N241" s="1"/>
      <c r="O241" s="40">
        <f t="shared" si="58"/>
        <v>120572.08500999998</v>
      </c>
      <c r="P241" s="1">
        <v>0</v>
      </c>
      <c r="Q241" s="1">
        <v>120572.08500999998</v>
      </c>
      <c r="R241" s="1">
        <v>0</v>
      </c>
      <c r="S241" s="40">
        <v>120572.08501000001</v>
      </c>
      <c r="T241" s="1"/>
      <c r="U241" s="1">
        <v>120572.08501000001</v>
      </c>
      <c r="V241" s="1"/>
      <c r="W241" s="40">
        <v>120572.08501000001</v>
      </c>
      <c r="X241" s="1"/>
      <c r="Y241" s="1">
        <v>120572.08501000001</v>
      </c>
      <c r="Z241" s="1"/>
      <c r="AA241" s="20">
        <f t="shared" si="59"/>
        <v>9.9999888334423304E-6</v>
      </c>
      <c r="AB241" s="1">
        <f t="shared" si="60"/>
        <v>0</v>
      </c>
      <c r="AC241" s="40">
        <f t="shared" si="60"/>
        <v>9.9999888334423304E-6</v>
      </c>
      <c r="AD241" s="4">
        <f t="shared" si="60"/>
        <v>0</v>
      </c>
      <c r="AE241" s="40">
        <f t="shared" si="61"/>
        <v>0</v>
      </c>
      <c r="AF241" s="1"/>
      <c r="AG241" s="40"/>
      <c r="AH241" s="4"/>
      <c r="AI241" s="40"/>
      <c r="AJ241" s="40"/>
      <c r="AM241" s="119">
        <f t="shared" si="53"/>
        <v>9.9999888334423304E-6</v>
      </c>
      <c r="AN241" s="119">
        <f t="shared" si="52"/>
        <v>9.9999888334423304E-6</v>
      </c>
    </row>
    <row r="242" spans="1:40" s="122" customFormat="1" ht="19.899999999999999" customHeight="1" x14ac:dyDescent="0.2">
      <c r="A242" s="16"/>
      <c r="B242" s="127" t="s">
        <v>33</v>
      </c>
      <c r="C242" s="1">
        <v>105876.41333000001</v>
      </c>
      <c r="D242" s="1"/>
      <c r="E242" s="1">
        <v>0</v>
      </c>
      <c r="F242" s="1">
        <v>0</v>
      </c>
      <c r="G242" s="40">
        <f t="shared" si="57"/>
        <v>0</v>
      </c>
      <c r="H242" s="1"/>
      <c r="I242" s="1">
        <f>F242-E242</f>
        <v>0</v>
      </c>
      <c r="J242" s="1"/>
      <c r="K242" s="40"/>
      <c r="L242" s="1"/>
      <c r="M242" s="1"/>
      <c r="N242" s="1"/>
      <c r="O242" s="40">
        <f t="shared" si="58"/>
        <v>105876.41333000001</v>
      </c>
      <c r="P242" s="1">
        <v>0</v>
      </c>
      <c r="Q242" s="1">
        <v>105876.41333000001</v>
      </c>
      <c r="R242" s="1">
        <v>0</v>
      </c>
      <c r="S242" s="40">
        <v>105876.41333000001</v>
      </c>
      <c r="T242" s="1"/>
      <c r="U242" s="1">
        <v>105876.41333</v>
      </c>
      <c r="V242" s="1"/>
      <c r="W242" s="40">
        <v>105876.41333000001</v>
      </c>
      <c r="X242" s="1"/>
      <c r="Y242" s="1">
        <v>105876.41333</v>
      </c>
      <c r="Z242" s="1"/>
      <c r="AA242" s="20">
        <f t="shared" si="59"/>
        <v>0</v>
      </c>
      <c r="AB242" s="1">
        <f t="shared" si="60"/>
        <v>0</v>
      </c>
      <c r="AC242" s="40">
        <f t="shared" si="60"/>
        <v>0</v>
      </c>
      <c r="AD242" s="4">
        <f t="shared" si="60"/>
        <v>0</v>
      </c>
      <c r="AE242" s="40">
        <f t="shared" si="61"/>
        <v>0</v>
      </c>
      <c r="AF242" s="1"/>
      <c r="AG242" s="40"/>
      <c r="AH242" s="4"/>
      <c r="AI242" s="40"/>
      <c r="AJ242" s="40"/>
      <c r="AM242" s="119">
        <f t="shared" si="53"/>
        <v>0</v>
      </c>
      <c r="AN242" s="119">
        <f t="shared" si="52"/>
        <v>0</v>
      </c>
    </row>
    <row r="243" spans="1:40" s="122" customFormat="1" ht="19.899999999999999" customHeight="1" x14ac:dyDescent="0.2">
      <c r="A243" s="16"/>
      <c r="B243" s="127" t="s">
        <v>34</v>
      </c>
      <c r="C243" s="1">
        <v>22849.447569999993</v>
      </c>
      <c r="D243" s="1"/>
      <c r="E243" s="1">
        <v>8929.2365899999986</v>
      </c>
      <c r="F243" s="1">
        <v>10119.3964</v>
      </c>
      <c r="G243" s="40">
        <f t="shared" si="57"/>
        <v>1190.159810000001</v>
      </c>
      <c r="H243" s="1"/>
      <c r="I243" s="1">
        <f>F243-E243</f>
        <v>1190.159810000001</v>
      </c>
      <c r="J243" s="1"/>
      <c r="K243" s="40"/>
      <c r="L243" s="1"/>
      <c r="M243" s="1"/>
      <c r="N243" s="1"/>
      <c r="O243" s="40">
        <f t="shared" si="58"/>
        <v>17987.101659999935</v>
      </c>
      <c r="P243" s="1">
        <v>0</v>
      </c>
      <c r="Q243" s="1">
        <v>17987.101659999935</v>
      </c>
      <c r="R243" s="1">
        <v>0</v>
      </c>
      <c r="S243" s="40">
        <f>T243+U243+V243</f>
        <v>13920.210980000003</v>
      </c>
      <c r="T243" s="1">
        <f>T239-SUM(T240:T242)</f>
        <v>0</v>
      </c>
      <c r="U243" s="1">
        <f>U239-SUM(U240:U242)</f>
        <v>13920.210980000003</v>
      </c>
      <c r="V243" s="1">
        <f>V239-SUM(V240:V242)</f>
        <v>0</v>
      </c>
      <c r="W243" s="40">
        <f>X243+Y243+Z243</f>
        <v>12730.051170000108</v>
      </c>
      <c r="X243" s="1">
        <f>X239-SUM(X240:X242)</f>
        <v>0</v>
      </c>
      <c r="Y243" s="1">
        <f>Y239-SUM(Y240:Y242)</f>
        <v>12730.051170000108</v>
      </c>
      <c r="Z243" s="1">
        <f>Z239-SUM(Z240:Z242)</f>
        <v>0</v>
      </c>
      <c r="AA243" s="20">
        <f t="shared" si="59"/>
        <v>1.0550138540565968E-10</v>
      </c>
      <c r="AB243" s="1">
        <f t="shared" si="60"/>
        <v>0</v>
      </c>
      <c r="AC243" s="40">
        <f t="shared" si="60"/>
        <v>1.0550138540565968E-10</v>
      </c>
      <c r="AD243" s="4">
        <f t="shared" si="60"/>
        <v>0</v>
      </c>
      <c r="AE243" s="40">
        <f t="shared" si="61"/>
        <v>0</v>
      </c>
      <c r="AF243" s="1"/>
      <c r="AG243" s="40"/>
      <c r="AH243" s="4"/>
      <c r="AI243" s="40"/>
      <c r="AJ243" s="40"/>
      <c r="AM243" s="119">
        <f t="shared" si="53"/>
        <v>1.0550138540565968E-10</v>
      </c>
      <c r="AN243" s="119">
        <f t="shared" si="52"/>
        <v>1.0550138540565968E-10</v>
      </c>
    </row>
    <row r="244" spans="1:40" s="122" customFormat="1" ht="61.9" customHeight="1" x14ac:dyDescent="0.2">
      <c r="A244" s="16">
        <v>46</v>
      </c>
      <c r="B244" s="134" t="s">
        <v>88</v>
      </c>
      <c r="C244" s="24">
        <v>12529.227899999998</v>
      </c>
      <c r="D244" s="24">
        <f>SUM(D245:D248)</f>
        <v>0</v>
      </c>
      <c r="E244" s="24">
        <v>0</v>
      </c>
      <c r="F244" s="24">
        <v>0</v>
      </c>
      <c r="G244" s="141">
        <f t="shared" si="57"/>
        <v>0</v>
      </c>
      <c r="H244" s="24"/>
      <c r="I244" s="24"/>
      <c r="J244" s="24"/>
      <c r="K244" s="141">
        <f>L244+M244+N244</f>
        <v>0</v>
      </c>
      <c r="L244" s="26"/>
      <c r="M244" s="26"/>
      <c r="N244" s="26"/>
      <c r="O244" s="25">
        <f t="shared" si="58"/>
        <v>12500</v>
      </c>
      <c r="P244" s="26">
        <v>0</v>
      </c>
      <c r="Q244" s="26">
        <v>12500</v>
      </c>
      <c r="R244" s="26">
        <v>0</v>
      </c>
      <c r="S244" s="40">
        <f>T244+U244+V244</f>
        <v>12476.147739999999</v>
      </c>
      <c r="T244" s="1">
        <v>0</v>
      </c>
      <c r="U244" s="1">
        <v>12476.147739999999</v>
      </c>
      <c r="V244" s="1">
        <v>0</v>
      </c>
      <c r="W244" s="25">
        <f>X244+Y244+Z244</f>
        <v>12476.147739999997</v>
      </c>
      <c r="X244" s="26">
        <v>0</v>
      </c>
      <c r="Y244" s="26">
        <v>12476.147739999997</v>
      </c>
      <c r="Z244" s="26">
        <v>0</v>
      </c>
      <c r="AA244" s="20">
        <f>AB244+AC244+AD244</f>
        <v>0</v>
      </c>
      <c r="AB244" s="1">
        <f t="shared" ref="AB244:AD259" si="62">X244+H244-L244-(T244-AF244)</f>
        <v>0</v>
      </c>
      <c r="AC244" s="40">
        <f t="shared" si="62"/>
        <v>0</v>
      </c>
      <c r="AD244" s="4">
        <f t="shared" si="62"/>
        <v>0</v>
      </c>
      <c r="AE244" s="25">
        <f t="shared" si="61"/>
        <v>0</v>
      </c>
      <c r="AF244" s="26"/>
      <c r="AG244" s="25"/>
      <c r="AH244" s="38"/>
      <c r="AI244" s="25" t="s">
        <v>232</v>
      </c>
      <c r="AJ244" s="25" t="s">
        <v>232</v>
      </c>
      <c r="AM244" s="119">
        <f t="shared" si="53"/>
        <v>0</v>
      </c>
      <c r="AN244" s="119">
        <f t="shared" si="52"/>
        <v>0</v>
      </c>
    </row>
    <row r="245" spans="1:40" s="122" customFormat="1" ht="19.899999999999999" customHeight="1" x14ac:dyDescent="0.2">
      <c r="A245" s="16"/>
      <c r="B245" s="127" t="s">
        <v>31</v>
      </c>
      <c r="C245" s="1">
        <v>0</v>
      </c>
      <c r="D245" s="1"/>
      <c r="E245" s="1">
        <v>0</v>
      </c>
      <c r="F245" s="1">
        <v>0</v>
      </c>
      <c r="G245" s="40">
        <f t="shared" si="57"/>
        <v>0</v>
      </c>
      <c r="H245" s="1"/>
      <c r="I245" s="1"/>
      <c r="J245" s="1"/>
      <c r="K245" s="40"/>
      <c r="L245" s="1"/>
      <c r="M245" s="1"/>
      <c r="N245" s="1"/>
      <c r="O245" s="40">
        <f t="shared" si="58"/>
        <v>0</v>
      </c>
      <c r="P245" s="1">
        <v>0</v>
      </c>
      <c r="Q245" s="1">
        <v>0</v>
      </c>
      <c r="R245" s="1">
        <v>0</v>
      </c>
      <c r="S245" s="40">
        <v>0</v>
      </c>
      <c r="T245" s="1"/>
      <c r="U245" s="1"/>
      <c r="V245" s="1"/>
      <c r="W245" s="40">
        <v>0</v>
      </c>
      <c r="X245" s="1"/>
      <c r="Y245" s="1"/>
      <c r="Z245" s="1"/>
      <c r="AA245" s="20">
        <f>AB245+AC245+AD245</f>
        <v>0</v>
      </c>
      <c r="AB245" s="1">
        <f t="shared" si="62"/>
        <v>0</v>
      </c>
      <c r="AC245" s="40">
        <f t="shared" si="62"/>
        <v>0</v>
      </c>
      <c r="AD245" s="4">
        <f t="shared" si="62"/>
        <v>0</v>
      </c>
      <c r="AE245" s="40">
        <f t="shared" si="61"/>
        <v>0</v>
      </c>
      <c r="AF245" s="1"/>
      <c r="AG245" s="40"/>
      <c r="AH245" s="4"/>
      <c r="AI245" s="40"/>
      <c r="AJ245" s="40"/>
      <c r="AM245" s="119">
        <f t="shared" si="53"/>
        <v>0</v>
      </c>
      <c r="AN245" s="119">
        <f t="shared" si="52"/>
        <v>0</v>
      </c>
    </row>
    <row r="246" spans="1:40" s="122" customFormat="1" ht="19.899999999999999" customHeight="1" x14ac:dyDescent="0.2">
      <c r="A246" s="16"/>
      <c r="B246" s="127" t="s">
        <v>32</v>
      </c>
      <c r="C246" s="1">
        <v>10316.958269999999</v>
      </c>
      <c r="D246" s="1"/>
      <c r="E246" s="1">
        <v>0</v>
      </c>
      <c r="F246" s="1">
        <v>0</v>
      </c>
      <c r="G246" s="40">
        <f t="shared" si="57"/>
        <v>0</v>
      </c>
      <c r="H246" s="1"/>
      <c r="I246" s="1"/>
      <c r="J246" s="1"/>
      <c r="K246" s="40"/>
      <c r="L246" s="1"/>
      <c r="M246" s="1"/>
      <c r="N246" s="1"/>
      <c r="O246" s="40">
        <f t="shared" si="58"/>
        <v>10316.958269999999</v>
      </c>
      <c r="P246" s="1">
        <v>0</v>
      </c>
      <c r="Q246" s="1">
        <v>10316.958269999999</v>
      </c>
      <c r="R246" s="1">
        <v>0</v>
      </c>
      <c r="S246" s="40">
        <v>10316.958269999999</v>
      </c>
      <c r="T246" s="1"/>
      <c r="U246" s="1">
        <v>10316.958269999999</v>
      </c>
      <c r="V246" s="1"/>
      <c r="W246" s="40">
        <v>10316.958269999999</v>
      </c>
      <c r="X246" s="1"/>
      <c r="Y246" s="1">
        <v>10316.958269999999</v>
      </c>
      <c r="Z246" s="1"/>
      <c r="AA246" s="20">
        <f>AB246+AC246+AD246</f>
        <v>0</v>
      </c>
      <c r="AB246" s="1">
        <f t="shared" si="62"/>
        <v>0</v>
      </c>
      <c r="AC246" s="40">
        <f t="shared" si="62"/>
        <v>0</v>
      </c>
      <c r="AD246" s="4">
        <f t="shared" si="62"/>
        <v>0</v>
      </c>
      <c r="AE246" s="40">
        <f t="shared" si="61"/>
        <v>0</v>
      </c>
      <c r="AF246" s="1"/>
      <c r="AG246" s="40"/>
      <c r="AH246" s="4"/>
      <c r="AI246" s="40"/>
      <c r="AJ246" s="40"/>
      <c r="AM246" s="119">
        <f t="shared" si="53"/>
        <v>0</v>
      </c>
      <c r="AN246" s="119">
        <f t="shared" si="52"/>
        <v>0</v>
      </c>
    </row>
    <row r="247" spans="1:40" s="122" customFormat="1" ht="19.899999999999999" customHeight="1" x14ac:dyDescent="0.2">
      <c r="A247" s="16"/>
      <c r="B247" s="127" t="s">
        <v>33</v>
      </c>
      <c r="C247" s="1">
        <v>1511.4215800000002</v>
      </c>
      <c r="D247" s="1"/>
      <c r="E247" s="1">
        <v>0</v>
      </c>
      <c r="F247" s="1">
        <v>0</v>
      </c>
      <c r="G247" s="40">
        <f t="shared" si="57"/>
        <v>0</v>
      </c>
      <c r="H247" s="1"/>
      <c r="I247" s="1"/>
      <c r="J247" s="1"/>
      <c r="K247" s="40"/>
      <c r="L247" s="1"/>
      <c r="M247" s="1"/>
      <c r="N247" s="1"/>
      <c r="O247" s="40">
        <f t="shared" si="58"/>
        <v>1511.4215800000002</v>
      </c>
      <c r="P247" s="1">
        <v>0</v>
      </c>
      <c r="Q247" s="1">
        <v>1511.4215800000002</v>
      </c>
      <c r="R247" s="1">
        <v>0</v>
      </c>
      <c r="S247" s="40">
        <v>1511.4214200000001</v>
      </c>
      <c r="T247" s="1"/>
      <c r="U247" s="1">
        <v>1511.4214200000001</v>
      </c>
      <c r="V247" s="1"/>
      <c r="W247" s="40">
        <v>1511.4214200000001</v>
      </c>
      <c r="X247" s="1"/>
      <c r="Y247" s="1">
        <v>1511.4214200000001</v>
      </c>
      <c r="Z247" s="1"/>
      <c r="AA247" s="20">
        <f>AB247+AC247+AD247</f>
        <v>0</v>
      </c>
      <c r="AB247" s="1">
        <f t="shared" si="62"/>
        <v>0</v>
      </c>
      <c r="AC247" s="40">
        <f t="shared" si="62"/>
        <v>0</v>
      </c>
      <c r="AD247" s="4">
        <f t="shared" si="62"/>
        <v>0</v>
      </c>
      <c r="AE247" s="40">
        <f t="shared" si="61"/>
        <v>0</v>
      </c>
      <c r="AF247" s="1"/>
      <c r="AG247" s="40"/>
      <c r="AH247" s="4"/>
      <c r="AI247" s="40"/>
      <c r="AJ247" s="40"/>
      <c r="AM247" s="119">
        <f t="shared" si="53"/>
        <v>0</v>
      </c>
      <c r="AN247" s="119">
        <f t="shared" si="52"/>
        <v>0</v>
      </c>
    </row>
    <row r="248" spans="1:40" s="122" customFormat="1" ht="19.899999999999999" customHeight="1" x14ac:dyDescent="0.2">
      <c r="A248" s="16"/>
      <c r="B248" s="127" t="s">
        <v>34</v>
      </c>
      <c r="C248" s="1">
        <v>700.84805000000006</v>
      </c>
      <c r="D248" s="1"/>
      <c r="E248" s="1">
        <v>0</v>
      </c>
      <c r="F248" s="1">
        <v>0</v>
      </c>
      <c r="G248" s="40">
        <f t="shared" si="57"/>
        <v>0</v>
      </c>
      <c r="H248" s="1"/>
      <c r="I248" s="1"/>
      <c r="J248" s="1"/>
      <c r="K248" s="40"/>
      <c r="L248" s="1"/>
      <c r="M248" s="1"/>
      <c r="N248" s="1"/>
      <c r="O248" s="40">
        <f t="shared" si="58"/>
        <v>671.62015000000372</v>
      </c>
      <c r="P248" s="1">
        <v>0</v>
      </c>
      <c r="Q248" s="1">
        <v>671.62015000000372</v>
      </c>
      <c r="R248" s="1">
        <v>0</v>
      </c>
      <c r="S248" s="40">
        <f>T248+U248+V248</f>
        <v>647.76804999999877</v>
      </c>
      <c r="T248" s="1">
        <f>T244-SUM(T245:T247)</f>
        <v>0</v>
      </c>
      <c r="U248" s="1">
        <f>U244-SUM(U245:U247)</f>
        <v>647.76804999999877</v>
      </c>
      <c r="V248" s="1">
        <f>V244-SUM(V245:V247)</f>
        <v>0</v>
      </c>
      <c r="W248" s="40">
        <f>X248+Y248+Z248</f>
        <v>647.76804999999695</v>
      </c>
      <c r="X248" s="1">
        <f>X244-SUM(X245:X247)</f>
        <v>0</v>
      </c>
      <c r="Y248" s="1">
        <f>Y244-SUM(Y245:Y247)</f>
        <v>647.76804999999695</v>
      </c>
      <c r="Z248" s="1">
        <f>Z244-SUM(Z245:Z247)</f>
        <v>0</v>
      </c>
      <c r="AA248" s="20">
        <f>AB248+AC248+AD248</f>
        <v>-1.8189894035458565E-12</v>
      </c>
      <c r="AB248" s="1">
        <f t="shared" si="62"/>
        <v>0</v>
      </c>
      <c r="AC248" s="40">
        <f t="shared" si="62"/>
        <v>-1.8189894035458565E-12</v>
      </c>
      <c r="AD248" s="4">
        <f t="shared" si="62"/>
        <v>0</v>
      </c>
      <c r="AE248" s="40">
        <f t="shared" si="61"/>
        <v>0</v>
      </c>
      <c r="AF248" s="1"/>
      <c r="AG248" s="40"/>
      <c r="AH248" s="4"/>
      <c r="AI248" s="40"/>
      <c r="AJ248" s="40"/>
      <c r="AM248" s="119">
        <f t="shared" si="53"/>
        <v>-1.8189894035458565E-12</v>
      </c>
      <c r="AN248" s="119">
        <f t="shared" si="52"/>
        <v>-1.8189894035458565E-12</v>
      </c>
    </row>
    <row r="249" spans="1:40" s="122" customFormat="1" ht="89.45" customHeight="1" x14ac:dyDescent="0.2">
      <c r="A249" s="16">
        <v>47</v>
      </c>
      <c r="B249" s="134" t="s">
        <v>89</v>
      </c>
      <c r="C249" s="24">
        <v>13379.69152</v>
      </c>
      <c r="D249" s="24">
        <f>SUM(D250:D253)</f>
        <v>13379.69152</v>
      </c>
      <c r="E249" s="24">
        <v>0</v>
      </c>
      <c r="F249" s="24">
        <v>0</v>
      </c>
      <c r="G249" s="141">
        <f t="shared" si="57"/>
        <v>0</v>
      </c>
      <c r="H249" s="24"/>
      <c r="I249" s="24"/>
      <c r="J249" s="24"/>
      <c r="K249" s="141">
        <f>L249+M249+N249</f>
        <v>0</v>
      </c>
      <c r="L249" s="26"/>
      <c r="M249" s="26"/>
      <c r="N249" s="26"/>
      <c r="O249" s="25">
        <f t="shared" si="58"/>
        <v>11282</v>
      </c>
      <c r="P249" s="26">
        <v>0</v>
      </c>
      <c r="Q249" s="26">
        <v>11282</v>
      </c>
      <c r="R249" s="26">
        <v>0</v>
      </c>
      <c r="S249" s="40">
        <f>T249+U249+V249</f>
        <v>11280.2559</v>
      </c>
      <c r="T249" s="1">
        <v>0</v>
      </c>
      <c r="U249" s="1">
        <v>11280.2559</v>
      </c>
      <c r="V249" s="1">
        <v>0</v>
      </c>
      <c r="W249" s="25">
        <f>X249+Y249+Z249</f>
        <v>11280.2559</v>
      </c>
      <c r="X249" s="26">
        <v>0</v>
      </c>
      <c r="Y249" s="26">
        <v>11280.2559</v>
      </c>
      <c r="Z249" s="26">
        <v>0</v>
      </c>
      <c r="AA249" s="20">
        <f t="shared" ref="AA249:AA298" si="63">AB249+AC249+AD249</f>
        <v>0</v>
      </c>
      <c r="AB249" s="1">
        <f t="shared" si="62"/>
        <v>0</v>
      </c>
      <c r="AC249" s="40">
        <f t="shared" si="62"/>
        <v>0</v>
      </c>
      <c r="AD249" s="4">
        <f t="shared" si="62"/>
        <v>0</v>
      </c>
      <c r="AE249" s="25">
        <f t="shared" si="61"/>
        <v>0</v>
      </c>
      <c r="AF249" s="26"/>
      <c r="AG249" s="25"/>
      <c r="AH249" s="38"/>
      <c r="AI249" s="25"/>
      <c r="AJ249" s="25"/>
      <c r="AM249" s="119">
        <f t="shared" si="53"/>
        <v>0</v>
      </c>
      <c r="AN249" s="119">
        <f t="shared" si="52"/>
        <v>0</v>
      </c>
    </row>
    <row r="250" spans="1:40" s="122" customFormat="1" ht="19.899999999999999" customHeight="1" x14ac:dyDescent="0.2">
      <c r="A250" s="16"/>
      <c r="B250" s="127" t="s">
        <v>31</v>
      </c>
      <c r="C250" s="1">
        <v>12800</v>
      </c>
      <c r="D250" s="1">
        <f>C250</f>
        <v>12800</v>
      </c>
      <c r="E250" s="1">
        <v>0</v>
      </c>
      <c r="F250" s="1">
        <v>0</v>
      </c>
      <c r="G250" s="40">
        <f t="shared" si="57"/>
        <v>0</v>
      </c>
      <c r="H250" s="1"/>
      <c r="I250" s="1"/>
      <c r="J250" s="1"/>
      <c r="K250" s="40"/>
      <c r="L250" s="1"/>
      <c r="M250" s="1"/>
      <c r="N250" s="1"/>
      <c r="O250" s="40">
        <f t="shared" si="58"/>
        <v>10793.19353</v>
      </c>
      <c r="P250" s="1">
        <v>0</v>
      </c>
      <c r="Q250" s="1">
        <v>10793.19353</v>
      </c>
      <c r="R250" s="1">
        <v>0</v>
      </c>
      <c r="S250" s="40">
        <v>10791.525</v>
      </c>
      <c r="T250" s="1"/>
      <c r="U250" s="1">
        <v>10791.525</v>
      </c>
      <c r="V250" s="1"/>
      <c r="W250" s="40">
        <v>10791.525</v>
      </c>
      <c r="X250" s="1"/>
      <c r="Y250" s="1">
        <v>10791.525</v>
      </c>
      <c r="Z250" s="1"/>
      <c r="AA250" s="20">
        <f t="shared" si="63"/>
        <v>0</v>
      </c>
      <c r="AB250" s="1">
        <f t="shared" si="62"/>
        <v>0</v>
      </c>
      <c r="AC250" s="40">
        <f t="shared" si="62"/>
        <v>0</v>
      </c>
      <c r="AD250" s="4">
        <f t="shared" si="62"/>
        <v>0</v>
      </c>
      <c r="AE250" s="40">
        <f t="shared" si="61"/>
        <v>0</v>
      </c>
      <c r="AF250" s="1"/>
      <c r="AG250" s="40"/>
      <c r="AH250" s="4"/>
      <c r="AI250" s="40"/>
      <c r="AJ250" s="40"/>
      <c r="AM250" s="119">
        <f t="shared" si="53"/>
        <v>0</v>
      </c>
      <c r="AN250" s="119">
        <f t="shared" si="52"/>
        <v>0</v>
      </c>
    </row>
    <row r="251" spans="1:40" s="122" customFormat="1" ht="19.899999999999999" customHeight="1" x14ac:dyDescent="0.2">
      <c r="A251" s="16"/>
      <c r="B251" s="127" t="s">
        <v>32</v>
      </c>
      <c r="C251" s="1">
        <v>0</v>
      </c>
      <c r="D251" s="1"/>
      <c r="E251" s="1">
        <v>0</v>
      </c>
      <c r="F251" s="1">
        <v>0</v>
      </c>
      <c r="G251" s="40">
        <f t="shared" si="57"/>
        <v>0</v>
      </c>
      <c r="H251" s="1"/>
      <c r="I251" s="1"/>
      <c r="J251" s="1"/>
      <c r="K251" s="40"/>
      <c r="L251" s="1"/>
      <c r="M251" s="1"/>
      <c r="N251" s="1"/>
      <c r="O251" s="40">
        <f t="shared" si="58"/>
        <v>0</v>
      </c>
      <c r="P251" s="1">
        <v>0</v>
      </c>
      <c r="Q251" s="1">
        <v>0</v>
      </c>
      <c r="R251" s="1">
        <v>0</v>
      </c>
      <c r="S251" s="40">
        <v>0</v>
      </c>
      <c r="T251" s="1"/>
      <c r="U251" s="1"/>
      <c r="V251" s="1"/>
      <c r="W251" s="40">
        <v>0</v>
      </c>
      <c r="X251" s="1"/>
      <c r="Y251" s="1"/>
      <c r="Z251" s="1"/>
      <c r="AA251" s="20">
        <f t="shared" si="63"/>
        <v>0</v>
      </c>
      <c r="AB251" s="1">
        <f t="shared" si="62"/>
        <v>0</v>
      </c>
      <c r="AC251" s="40">
        <f t="shared" si="62"/>
        <v>0</v>
      </c>
      <c r="AD251" s="4">
        <f t="shared" si="62"/>
        <v>0</v>
      </c>
      <c r="AE251" s="40">
        <f t="shared" si="61"/>
        <v>0</v>
      </c>
      <c r="AF251" s="1"/>
      <c r="AG251" s="40"/>
      <c r="AH251" s="4"/>
      <c r="AI251" s="40"/>
      <c r="AJ251" s="40"/>
      <c r="AM251" s="119">
        <f t="shared" si="53"/>
        <v>0</v>
      </c>
      <c r="AN251" s="119">
        <f t="shared" si="52"/>
        <v>0</v>
      </c>
    </row>
    <row r="252" spans="1:40" s="122" customFormat="1" ht="19.899999999999999" customHeight="1" x14ac:dyDescent="0.2">
      <c r="A252" s="16"/>
      <c r="B252" s="127" t="s">
        <v>33</v>
      </c>
      <c r="C252" s="1">
        <v>0</v>
      </c>
      <c r="D252" s="1"/>
      <c r="E252" s="1">
        <v>0</v>
      </c>
      <c r="F252" s="1">
        <v>0</v>
      </c>
      <c r="G252" s="40">
        <f t="shared" si="57"/>
        <v>0</v>
      </c>
      <c r="H252" s="1"/>
      <c r="I252" s="1"/>
      <c r="J252" s="1"/>
      <c r="K252" s="40"/>
      <c r="L252" s="1"/>
      <c r="M252" s="1"/>
      <c r="N252" s="1"/>
      <c r="O252" s="40">
        <f t="shared" si="58"/>
        <v>0</v>
      </c>
      <c r="P252" s="1">
        <v>0</v>
      </c>
      <c r="Q252" s="1">
        <v>0</v>
      </c>
      <c r="R252" s="1">
        <v>0</v>
      </c>
      <c r="S252" s="40">
        <v>0</v>
      </c>
      <c r="T252" s="1"/>
      <c r="U252" s="1"/>
      <c r="V252" s="1"/>
      <c r="W252" s="40">
        <v>0</v>
      </c>
      <c r="X252" s="1"/>
      <c r="Y252" s="1"/>
      <c r="Z252" s="1"/>
      <c r="AA252" s="20">
        <f t="shared" si="63"/>
        <v>0</v>
      </c>
      <c r="AB252" s="1">
        <f t="shared" si="62"/>
        <v>0</v>
      </c>
      <c r="AC252" s="40">
        <f t="shared" si="62"/>
        <v>0</v>
      </c>
      <c r="AD252" s="4">
        <f t="shared" si="62"/>
        <v>0</v>
      </c>
      <c r="AE252" s="40">
        <f t="shared" si="61"/>
        <v>0</v>
      </c>
      <c r="AF252" s="1"/>
      <c r="AG252" s="40"/>
      <c r="AH252" s="4"/>
      <c r="AI252" s="40"/>
      <c r="AJ252" s="40"/>
      <c r="AM252" s="119">
        <f t="shared" si="53"/>
        <v>0</v>
      </c>
      <c r="AN252" s="119">
        <f t="shared" si="52"/>
        <v>0</v>
      </c>
    </row>
    <row r="253" spans="1:40" s="122" customFormat="1" ht="19.899999999999999" customHeight="1" x14ac:dyDescent="0.2">
      <c r="A253" s="16"/>
      <c r="B253" s="127" t="s">
        <v>34</v>
      </c>
      <c r="C253" s="1">
        <v>579.69151999999997</v>
      </c>
      <c r="D253" s="1">
        <f>C253</f>
        <v>579.69151999999997</v>
      </c>
      <c r="E253" s="1">
        <v>0</v>
      </c>
      <c r="F253" s="1">
        <v>0</v>
      </c>
      <c r="G253" s="40">
        <f t="shared" si="57"/>
        <v>0</v>
      </c>
      <c r="H253" s="1"/>
      <c r="I253" s="1"/>
      <c r="J253" s="1"/>
      <c r="K253" s="40"/>
      <c r="L253" s="1"/>
      <c r="M253" s="1"/>
      <c r="N253" s="1"/>
      <c r="O253" s="40">
        <f t="shared" si="58"/>
        <v>488.80646999999999</v>
      </c>
      <c r="P253" s="1">
        <v>0</v>
      </c>
      <c r="Q253" s="1">
        <v>488.80646999999999</v>
      </c>
      <c r="R253" s="1">
        <v>0</v>
      </c>
      <c r="S253" s="40">
        <f>T253+U253+V253</f>
        <v>488.73090000000047</v>
      </c>
      <c r="T253" s="1">
        <f>T249-SUM(T250:T252)</f>
        <v>0</v>
      </c>
      <c r="U253" s="1">
        <f>U249-SUM(U250:U252)</f>
        <v>488.73090000000047</v>
      </c>
      <c r="V253" s="1">
        <f>V249-SUM(V250:V252)</f>
        <v>0</v>
      </c>
      <c r="W253" s="40">
        <f>X253+Y253+Z253</f>
        <v>488.73090000000047</v>
      </c>
      <c r="X253" s="1">
        <f>X249-SUM(X250:X252)</f>
        <v>0</v>
      </c>
      <c r="Y253" s="1">
        <f>Y249-SUM(Y250:Y252)</f>
        <v>488.73090000000047</v>
      </c>
      <c r="Z253" s="1">
        <f>Z249-SUM(Z250:Z252)</f>
        <v>0</v>
      </c>
      <c r="AA253" s="20">
        <f t="shared" si="63"/>
        <v>0</v>
      </c>
      <c r="AB253" s="1">
        <f t="shared" si="62"/>
        <v>0</v>
      </c>
      <c r="AC253" s="40">
        <f t="shared" si="62"/>
        <v>0</v>
      </c>
      <c r="AD253" s="4">
        <f t="shared" si="62"/>
        <v>0</v>
      </c>
      <c r="AE253" s="40">
        <f t="shared" si="61"/>
        <v>0</v>
      </c>
      <c r="AF253" s="1"/>
      <c r="AG253" s="40"/>
      <c r="AH253" s="4"/>
      <c r="AI253" s="40"/>
      <c r="AJ253" s="40"/>
      <c r="AM253" s="119">
        <f t="shared" si="53"/>
        <v>0</v>
      </c>
      <c r="AN253" s="119">
        <f t="shared" si="52"/>
        <v>0</v>
      </c>
    </row>
    <row r="254" spans="1:40" s="122" customFormat="1" ht="85.9" hidden="1" customHeight="1" x14ac:dyDescent="0.2">
      <c r="A254" s="16"/>
      <c r="B254" s="134"/>
      <c r="C254" s="24"/>
      <c r="D254" s="24"/>
      <c r="E254" s="24"/>
      <c r="F254" s="24"/>
      <c r="G254" s="141"/>
      <c r="H254" s="24"/>
      <c r="I254" s="24"/>
      <c r="J254" s="24"/>
      <c r="K254" s="141"/>
      <c r="L254" s="26"/>
      <c r="M254" s="26"/>
      <c r="N254" s="26"/>
      <c r="O254" s="25"/>
      <c r="P254" s="26"/>
      <c r="Q254" s="26"/>
      <c r="R254" s="26"/>
      <c r="S254" s="40"/>
      <c r="T254" s="1"/>
      <c r="U254" s="1"/>
      <c r="V254" s="1"/>
      <c r="W254" s="25"/>
      <c r="X254" s="26"/>
      <c r="Y254" s="26"/>
      <c r="Z254" s="26"/>
      <c r="AA254" s="20"/>
      <c r="AB254" s="1"/>
      <c r="AC254" s="40"/>
      <c r="AD254" s="4"/>
      <c r="AE254" s="25"/>
      <c r="AF254" s="26"/>
      <c r="AG254" s="25"/>
      <c r="AH254" s="38"/>
      <c r="AI254" s="25"/>
      <c r="AJ254" s="25"/>
      <c r="AM254" s="119">
        <f t="shared" si="53"/>
        <v>0</v>
      </c>
      <c r="AN254" s="119">
        <f t="shared" si="52"/>
        <v>0</v>
      </c>
    </row>
    <row r="255" spans="1:40" s="122" customFormat="1" ht="19.899999999999999" hidden="1" customHeight="1" x14ac:dyDescent="0.2">
      <c r="A255" s="16"/>
      <c r="B255" s="127"/>
      <c r="C255" s="1"/>
      <c r="D255" s="1"/>
      <c r="E255" s="1"/>
      <c r="F255" s="1"/>
      <c r="G255" s="40"/>
      <c r="H255" s="1"/>
      <c r="I255" s="1"/>
      <c r="J255" s="1"/>
      <c r="K255" s="40"/>
      <c r="L255" s="1"/>
      <c r="M255" s="1"/>
      <c r="N255" s="1"/>
      <c r="O255" s="40"/>
      <c r="P255" s="1"/>
      <c r="Q255" s="1"/>
      <c r="R255" s="1"/>
      <c r="S255" s="40"/>
      <c r="T255" s="1"/>
      <c r="U255" s="1"/>
      <c r="V255" s="1"/>
      <c r="W255" s="40"/>
      <c r="X255" s="1"/>
      <c r="Y255" s="1"/>
      <c r="Z255" s="1"/>
      <c r="AA255" s="20"/>
      <c r="AB255" s="1"/>
      <c r="AC255" s="40"/>
      <c r="AD255" s="4"/>
      <c r="AE255" s="40"/>
      <c r="AF255" s="1"/>
      <c r="AG255" s="40"/>
      <c r="AH255" s="4"/>
      <c r="AI255" s="40"/>
      <c r="AJ255" s="40"/>
      <c r="AM255" s="119">
        <f t="shared" si="53"/>
        <v>0</v>
      </c>
      <c r="AN255" s="119">
        <f t="shared" si="52"/>
        <v>0</v>
      </c>
    </row>
    <row r="256" spans="1:40" s="122" customFormat="1" ht="19.899999999999999" hidden="1" customHeight="1" x14ac:dyDescent="0.2">
      <c r="A256" s="16"/>
      <c r="B256" s="127"/>
      <c r="C256" s="1"/>
      <c r="D256" s="1"/>
      <c r="E256" s="1"/>
      <c r="F256" s="1"/>
      <c r="G256" s="40"/>
      <c r="H256" s="1"/>
      <c r="I256" s="1"/>
      <c r="J256" s="1"/>
      <c r="K256" s="40"/>
      <c r="L256" s="1"/>
      <c r="M256" s="1"/>
      <c r="N256" s="1"/>
      <c r="O256" s="40"/>
      <c r="P256" s="1"/>
      <c r="Q256" s="1"/>
      <c r="R256" s="1"/>
      <c r="S256" s="40"/>
      <c r="T256" s="1"/>
      <c r="U256" s="1"/>
      <c r="V256" s="1"/>
      <c r="W256" s="40"/>
      <c r="X256" s="1"/>
      <c r="Y256" s="1"/>
      <c r="Z256" s="1"/>
      <c r="AA256" s="20"/>
      <c r="AB256" s="1"/>
      <c r="AC256" s="40"/>
      <c r="AD256" s="4"/>
      <c r="AE256" s="40"/>
      <c r="AF256" s="1"/>
      <c r="AG256" s="40"/>
      <c r="AH256" s="4"/>
      <c r="AI256" s="40"/>
      <c r="AJ256" s="40"/>
      <c r="AM256" s="119">
        <f t="shared" si="53"/>
        <v>0</v>
      </c>
      <c r="AN256" s="119">
        <f t="shared" si="52"/>
        <v>0</v>
      </c>
    </row>
    <row r="257" spans="1:40" s="122" customFormat="1" ht="19.899999999999999" hidden="1" customHeight="1" x14ac:dyDescent="0.2">
      <c r="A257" s="16"/>
      <c r="B257" s="127"/>
      <c r="C257" s="1"/>
      <c r="D257" s="1"/>
      <c r="E257" s="1"/>
      <c r="F257" s="1"/>
      <c r="G257" s="40"/>
      <c r="H257" s="1"/>
      <c r="I257" s="1"/>
      <c r="J257" s="1"/>
      <c r="K257" s="40"/>
      <c r="L257" s="1"/>
      <c r="M257" s="1"/>
      <c r="N257" s="1"/>
      <c r="O257" s="40"/>
      <c r="P257" s="1"/>
      <c r="Q257" s="1"/>
      <c r="R257" s="1"/>
      <c r="S257" s="40"/>
      <c r="T257" s="1"/>
      <c r="U257" s="1"/>
      <c r="V257" s="1"/>
      <c r="W257" s="40"/>
      <c r="X257" s="1"/>
      <c r="Y257" s="1"/>
      <c r="Z257" s="1"/>
      <c r="AA257" s="20"/>
      <c r="AB257" s="1"/>
      <c r="AC257" s="40"/>
      <c r="AD257" s="4"/>
      <c r="AE257" s="40"/>
      <c r="AF257" s="1"/>
      <c r="AG257" s="40"/>
      <c r="AH257" s="4"/>
      <c r="AI257" s="40"/>
      <c r="AJ257" s="40"/>
      <c r="AM257" s="119">
        <f t="shared" si="53"/>
        <v>0</v>
      </c>
      <c r="AN257" s="119">
        <f t="shared" si="52"/>
        <v>0</v>
      </c>
    </row>
    <row r="258" spans="1:40" s="122" customFormat="1" ht="19.899999999999999" hidden="1" customHeight="1" x14ac:dyDescent="0.2">
      <c r="A258" s="16"/>
      <c r="B258" s="127"/>
      <c r="C258" s="1"/>
      <c r="D258" s="1"/>
      <c r="E258" s="1"/>
      <c r="F258" s="1"/>
      <c r="G258" s="40"/>
      <c r="H258" s="1"/>
      <c r="I258" s="1"/>
      <c r="J258" s="1"/>
      <c r="K258" s="40"/>
      <c r="L258" s="1"/>
      <c r="M258" s="1"/>
      <c r="N258" s="1"/>
      <c r="O258" s="40"/>
      <c r="P258" s="1"/>
      <c r="Q258" s="1"/>
      <c r="R258" s="1"/>
      <c r="S258" s="40"/>
      <c r="T258" s="1"/>
      <c r="U258" s="1"/>
      <c r="V258" s="1"/>
      <c r="W258" s="40"/>
      <c r="X258" s="1"/>
      <c r="Y258" s="1"/>
      <c r="Z258" s="1"/>
      <c r="AA258" s="20"/>
      <c r="AB258" s="1"/>
      <c r="AC258" s="40"/>
      <c r="AD258" s="4"/>
      <c r="AE258" s="40"/>
      <c r="AF258" s="1"/>
      <c r="AG258" s="40"/>
      <c r="AH258" s="4"/>
      <c r="AI258" s="40"/>
      <c r="AJ258" s="40"/>
      <c r="AM258" s="119">
        <f t="shared" si="53"/>
        <v>0</v>
      </c>
      <c r="AN258" s="119">
        <f t="shared" si="52"/>
        <v>0</v>
      </c>
    </row>
    <row r="259" spans="1:40" s="122" customFormat="1" ht="73.150000000000006" customHeight="1" x14ac:dyDescent="0.2">
      <c r="A259" s="16">
        <v>48</v>
      </c>
      <c r="B259" s="134" t="s">
        <v>90</v>
      </c>
      <c r="C259" s="24">
        <v>30897.5</v>
      </c>
      <c r="D259" s="24">
        <f>SUM(D260:D263)</f>
        <v>2479.2975100000003</v>
      </c>
      <c r="E259" s="24">
        <v>0</v>
      </c>
      <c r="F259" s="24">
        <v>0</v>
      </c>
      <c r="G259" s="141">
        <f t="shared" si="57"/>
        <v>0</v>
      </c>
      <c r="H259" s="24"/>
      <c r="I259" s="24"/>
      <c r="J259" s="24"/>
      <c r="K259" s="141">
        <f>L259+M259+N259</f>
        <v>0</v>
      </c>
      <c r="L259" s="26"/>
      <c r="M259" s="26"/>
      <c r="N259" s="26"/>
      <c r="O259" s="25">
        <f t="shared" si="58"/>
        <v>1130</v>
      </c>
      <c r="P259" s="26">
        <v>0</v>
      </c>
      <c r="Q259" s="26">
        <v>1130</v>
      </c>
      <c r="R259" s="26">
        <v>0</v>
      </c>
      <c r="S259" s="40">
        <f>T259+U259+V259</f>
        <v>1127.7575100000001</v>
      </c>
      <c r="T259" s="1">
        <v>0</v>
      </c>
      <c r="U259" s="1">
        <v>1127.7575100000001</v>
      </c>
      <c r="V259" s="1">
        <v>0</v>
      </c>
      <c r="W259" s="25">
        <f>X259+Y259+Z259</f>
        <v>1127.7575100000001</v>
      </c>
      <c r="X259" s="26">
        <v>0</v>
      </c>
      <c r="Y259" s="26">
        <v>1127.7575100000001</v>
      </c>
      <c r="Z259" s="26">
        <v>0</v>
      </c>
      <c r="AA259" s="20">
        <f t="shared" si="63"/>
        <v>0</v>
      </c>
      <c r="AB259" s="1">
        <f t="shared" si="62"/>
        <v>0</v>
      </c>
      <c r="AC259" s="40">
        <f t="shared" si="62"/>
        <v>0</v>
      </c>
      <c r="AD259" s="4">
        <f t="shared" si="62"/>
        <v>0</v>
      </c>
      <c r="AE259" s="25">
        <f t="shared" si="61"/>
        <v>0</v>
      </c>
      <c r="AF259" s="26"/>
      <c r="AG259" s="25"/>
      <c r="AH259" s="38"/>
      <c r="AI259" s="25"/>
      <c r="AJ259" s="25"/>
      <c r="AM259" s="119">
        <f t="shared" si="53"/>
        <v>0</v>
      </c>
      <c r="AN259" s="119">
        <f t="shared" si="52"/>
        <v>0</v>
      </c>
    </row>
    <row r="260" spans="1:40" s="122" customFormat="1" ht="19.899999999999999" customHeight="1" x14ac:dyDescent="0.2">
      <c r="A260" s="16"/>
      <c r="B260" s="127" t="s">
        <v>31</v>
      </c>
      <c r="C260" s="1">
        <v>1086.0740000000001</v>
      </c>
      <c r="D260" s="1">
        <f>C260</f>
        <v>1086.0740000000001</v>
      </c>
      <c r="E260" s="1">
        <v>0</v>
      </c>
      <c r="F260" s="1">
        <v>0</v>
      </c>
      <c r="G260" s="40">
        <f t="shared" si="57"/>
        <v>0</v>
      </c>
      <c r="H260" s="1"/>
      <c r="I260" s="1"/>
      <c r="J260" s="1"/>
      <c r="K260" s="40"/>
      <c r="L260" s="1"/>
      <c r="M260" s="1"/>
      <c r="N260" s="1"/>
      <c r="O260" s="40">
        <f t="shared" si="58"/>
        <v>1086.0740000000001</v>
      </c>
      <c r="P260" s="1">
        <v>0</v>
      </c>
      <c r="Q260" s="1">
        <v>1086.0740000000001</v>
      </c>
      <c r="R260" s="1">
        <v>0</v>
      </c>
      <c r="S260" s="40">
        <v>1086.0740000000001</v>
      </c>
      <c r="T260" s="1"/>
      <c r="U260" s="1">
        <v>1086.0740000000001</v>
      </c>
      <c r="V260" s="1"/>
      <c r="W260" s="40">
        <v>1086.0740000000001</v>
      </c>
      <c r="X260" s="1"/>
      <c r="Y260" s="1">
        <v>1086.0740000000001</v>
      </c>
      <c r="Z260" s="1"/>
      <c r="AA260" s="20">
        <f t="shared" si="63"/>
        <v>0</v>
      </c>
      <c r="AB260" s="1">
        <f t="shared" ref="AB260:AD298" si="64">X260+H260-L260-(T260-AF260)</f>
        <v>0</v>
      </c>
      <c r="AC260" s="40">
        <f t="shared" si="64"/>
        <v>0</v>
      </c>
      <c r="AD260" s="4">
        <f t="shared" si="64"/>
        <v>0</v>
      </c>
      <c r="AE260" s="40">
        <f t="shared" si="61"/>
        <v>0</v>
      </c>
      <c r="AF260" s="1"/>
      <c r="AG260" s="40"/>
      <c r="AH260" s="4"/>
      <c r="AI260" s="40"/>
      <c r="AJ260" s="40"/>
      <c r="AM260" s="119">
        <f t="shared" si="53"/>
        <v>0</v>
      </c>
      <c r="AN260" s="119">
        <f t="shared" si="52"/>
        <v>0</v>
      </c>
    </row>
    <row r="261" spans="1:40" s="122" customFormat="1" ht="19.899999999999999" customHeight="1" x14ac:dyDescent="0.2">
      <c r="A261" s="16"/>
      <c r="B261" s="127" t="s">
        <v>32</v>
      </c>
      <c r="C261" s="1">
        <v>28418.20249</v>
      </c>
      <c r="D261" s="1"/>
      <c r="E261" s="1">
        <v>0</v>
      </c>
      <c r="F261" s="1">
        <v>0</v>
      </c>
      <c r="G261" s="40">
        <f t="shared" si="57"/>
        <v>0</v>
      </c>
      <c r="H261" s="1"/>
      <c r="I261" s="1"/>
      <c r="J261" s="1"/>
      <c r="K261" s="40"/>
      <c r="L261" s="1"/>
      <c r="M261" s="1"/>
      <c r="N261" s="1"/>
      <c r="O261" s="40">
        <f t="shared" si="58"/>
        <v>0</v>
      </c>
      <c r="P261" s="1">
        <v>0</v>
      </c>
      <c r="Q261" s="1">
        <v>0</v>
      </c>
      <c r="R261" s="1">
        <v>0</v>
      </c>
      <c r="S261" s="40">
        <v>0</v>
      </c>
      <c r="T261" s="1"/>
      <c r="U261" s="1"/>
      <c r="V261" s="1"/>
      <c r="W261" s="40">
        <v>0</v>
      </c>
      <c r="X261" s="1"/>
      <c r="Y261" s="1"/>
      <c r="Z261" s="1"/>
      <c r="AA261" s="20">
        <f t="shared" si="63"/>
        <v>0</v>
      </c>
      <c r="AB261" s="1">
        <f t="shared" si="64"/>
        <v>0</v>
      </c>
      <c r="AC261" s="40">
        <f t="shared" si="64"/>
        <v>0</v>
      </c>
      <c r="AD261" s="4">
        <f t="shared" si="64"/>
        <v>0</v>
      </c>
      <c r="AE261" s="40">
        <f t="shared" si="61"/>
        <v>0</v>
      </c>
      <c r="AF261" s="1"/>
      <c r="AG261" s="40"/>
      <c r="AH261" s="4"/>
      <c r="AI261" s="40"/>
      <c r="AJ261" s="40"/>
      <c r="AM261" s="119">
        <f t="shared" si="53"/>
        <v>0</v>
      </c>
      <c r="AN261" s="119">
        <f t="shared" si="52"/>
        <v>0</v>
      </c>
    </row>
    <row r="262" spans="1:40" s="122" customFormat="1" ht="19.899999999999999" customHeight="1" x14ac:dyDescent="0.2">
      <c r="A262" s="16"/>
      <c r="B262" s="127" t="s">
        <v>33</v>
      </c>
      <c r="C262" s="1">
        <v>0</v>
      </c>
      <c r="D262" s="1"/>
      <c r="E262" s="1">
        <v>0</v>
      </c>
      <c r="F262" s="1">
        <v>0</v>
      </c>
      <c r="G262" s="40">
        <f t="shared" si="57"/>
        <v>0</v>
      </c>
      <c r="H262" s="1"/>
      <c r="I262" s="1"/>
      <c r="J262" s="1"/>
      <c r="K262" s="40"/>
      <c r="L262" s="1"/>
      <c r="M262" s="1"/>
      <c r="N262" s="1"/>
      <c r="O262" s="40">
        <f t="shared" si="58"/>
        <v>0</v>
      </c>
      <c r="P262" s="1">
        <v>0</v>
      </c>
      <c r="Q262" s="1">
        <v>0</v>
      </c>
      <c r="R262" s="1">
        <v>0</v>
      </c>
      <c r="S262" s="40">
        <v>0</v>
      </c>
      <c r="T262" s="1"/>
      <c r="U262" s="1"/>
      <c r="V262" s="1"/>
      <c r="W262" s="40">
        <v>0</v>
      </c>
      <c r="X262" s="1"/>
      <c r="Y262" s="1"/>
      <c r="Z262" s="1"/>
      <c r="AA262" s="20">
        <f t="shared" si="63"/>
        <v>0</v>
      </c>
      <c r="AB262" s="1">
        <f t="shared" si="64"/>
        <v>0</v>
      </c>
      <c r="AC262" s="40">
        <f t="shared" si="64"/>
        <v>0</v>
      </c>
      <c r="AD262" s="4">
        <f t="shared" si="64"/>
        <v>0</v>
      </c>
      <c r="AE262" s="40">
        <f t="shared" si="61"/>
        <v>0</v>
      </c>
      <c r="AF262" s="1"/>
      <c r="AG262" s="40"/>
      <c r="AH262" s="4"/>
      <c r="AI262" s="40"/>
      <c r="AJ262" s="40"/>
      <c r="AM262" s="119">
        <f t="shared" si="53"/>
        <v>0</v>
      </c>
      <c r="AN262" s="119">
        <f t="shared" si="52"/>
        <v>0</v>
      </c>
    </row>
    <row r="263" spans="1:40" s="122" customFormat="1" ht="19.899999999999999" customHeight="1" x14ac:dyDescent="0.2">
      <c r="A263" s="16"/>
      <c r="B263" s="127" t="s">
        <v>34</v>
      </c>
      <c r="C263" s="1">
        <v>1393.22351</v>
      </c>
      <c r="D263" s="1">
        <f>C263</f>
        <v>1393.22351</v>
      </c>
      <c r="E263" s="1">
        <v>0</v>
      </c>
      <c r="F263" s="1">
        <v>0</v>
      </c>
      <c r="G263" s="40">
        <f t="shared" si="57"/>
        <v>0</v>
      </c>
      <c r="H263" s="1"/>
      <c r="I263" s="1"/>
      <c r="J263" s="1"/>
      <c r="K263" s="40"/>
      <c r="L263" s="1"/>
      <c r="M263" s="1"/>
      <c r="N263" s="1"/>
      <c r="O263" s="40">
        <f t="shared" si="58"/>
        <v>43.925999999999931</v>
      </c>
      <c r="P263" s="1">
        <v>0</v>
      </c>
      <c r="Q263" s="1">
        <v>43.925999999999931</v>
      </c>
      <c r="R263" s="1">
        <v>0</v>
      </c>
      <c r="S263" s="40">
        <f>T263+U263+V263</f>
        <v>41.683510000000069</v>
      </c>
      <c r="T263" s="1">
        <f>T259-SUM(T260:T262)</f>
        <v>0</v>
      </c>
      <c r="U263" s="1">
        <f>U259-SUM(U260:U262)</f>
        <v>41.683510000000069</v>
      </c>
      <c r="V263" s="1">
        <f>V259-SUM(V260:V262)</f>
        <v>0</v>
      </c>
      <c r="W263" s="40">
        <f>X263+Y263+Z263</f>
        <v>41.683510000000069</v>
      </c>
      <c r="X263" s="1">
        <f>X259-SUM(X260:X262)</f>
        <v>0</v>
      </c>
      <c r="Y263" s="1">
        <f>Y259-SUM(Y260:Y262)</f>
        <v>41.683510000000069</v>
      </c>
      <c r="Z263" s="1">
        <f>Z259-SUM(Z260:Z262)</f>
        <v>0</v>
      </c>
      <c r="AA263" s="20">
        <f t="shared" si="63"/>
        <v>0</v>
      </c>
      <c r="AB263" s="1">
        <f t="shared" si="64"/>
        <v>0</v>
      </c>
      <c r="AC263" s="40">
        <f t="shared" si="64"/>
        <v>0</v>
      </c>
      <c r="AD263" s="4">
        <f t="shared" si="64"/>
        <v>0</v>
      </c>
      <c r="AE263" s="40">
        <f t="shared" si="61"/>
        <v>0</v>
      </c>
      <c r="AF263" s="1"/>
      <c r="AG263" s="40"/>
      <c r="AH263" s="4"/>
      <c r="AI263" s="40"/>
      <c r="AJ263" s="40"/>
      <c r="AM263" s="119">
        <f t="shared" si="53"/>
        <v>0</v>
      </c>
      <c r="AN263" s="119">
        <f t="shared" si="52"/>
        <v>0</v>
      </c>
    </row>
    <row r="264" spans="1:40" s="122" customFormat="1" ht="115.9" hidden="1" customHeight="1" x14ac:dyDescent="0.2">
      <c r="A264" s="16"/>
      <c r="B264" s="134"/>
      <c r="C264" s="24"/>
      <c r="D264" s="24"/>
      <c r="E264" s="24"/>
      <c r="F264" s="24"/>
      <c r="G264" s="141"/>
      <c r="H264" s="24"/>
      <c r="I264" s="24"/>
      <c r="J264" s="24"/>
      <c r="K264" s="141"/>
      <c r="L264" s="26"/>
      <c r="M264" s="26"/>
      <c r="N264" s="26"/>
      <c r="O264" s="25"/>
      <c r="P264" s="26"/>
      <c r="Q264" s="26"/>
      <c r="R264" s="26"/>
      <c r="S264" s="40"/>
      <c r="T264" s="1"/>
      <c r="U264" s="1"/>
      <c r="V264" s="1"/>
      <c r="W264" s="25"/>
      <c r="X264" s="26"/>
      <c r="Y264" s="26"/>
      <c r="Z264" s="26"/>
      <c r="AA264" s="20"/>
      <c r="AB264" s="1"/>
      <c r="AC264" s="40"/>
      <c r="AD264" s="4"/>
      <c r="AE264" s="25"/>
      <c r="AF264" s="26"/>
      <c r="AG264" s="25"/>
      <c r="AH264" s="38"/>
      <c r="AI264" s="25"/>
      <c r="AJ264" s="25"/>
      <c r="AM264" s="119">
        <f t="shared" si="53"/>
        <v>0</v>
      </c>
      <c r="AN264" s="119">
        <f t="shared" si="52"/>
        <v>0</v>
      </c>
    </row>
    <row r="265" spans="1:40" s="122" customFormat="1" ht="19.899999999999999" hidden="1" customHeight="1" x14ac:dyDescent="0.2">
      <c r="A265" s="16"/>
      <c r="B265" s="127"/>
      <c r="C265" s="1"/>
      <c r="D265" s="1"/>
      <c r="E265" s="1"/>
      <c r="F265" s="1"/>
      <c r="G265" s="40"/>
      <c r="H265" s="1"/>
      <c r="I265" s="1"/>
      <c r="J265" s="1"/>
      <c r="K265" s="40"/>
      <c r="L265" s="1"/>
      <c r="M265" s="1"/>
      <c r="N265" s="1"/>
      <c r="O265" s="40"/>
      <c r="P265" s="1"/>
      <c r="Q265" s="1"/>
      <c r="R265" s="1"/>
      <c r="S265" s="40"/>
      <c r="T265" s="1"/>
      <c r="U265" s="1"/>
      <c r="V265" s="1"/>
      <c r="W265" s="40"/>
      <c r="X265" s="1"/>
      <c r="Y265" s="1"/>
      <c r="Z265" s="1"/>
      <c r="AA265" s="20"/>
      <c r="AB265" s="1"/>
      <c r="AC265" s="40"/>
      <c r="AD265" s="4"/>
      <c r="AE265" s="40"/>
      <c r="AF265" s="1"/>
      <c r="AG265" s="40"/>
      <c r="AH265" s="4"/>
      <c r="AI265" s="40"/>
      <c r="AJ265" s="40"/>
      <c r="AM265" s="119">
        <f t="shared" si="53"/>
        <v>0</v>
      </c>
      <c r="AN265" s="119">
        <f t="shared" si="52"/>
        <v>0</v>
      </c>
    </row>
    <row r="266" spans="1:40" s="122" customFormat="1" ht="19.899999999999999" hidden="1" customHeight="1" x14ac:dyDescent="0.2">
      <c r="A266" s="16"/>
      <c r="B266" s="127"/>
      <c r="C266" s="1"/>
      <c r="D266" s="1"/>
      <c r="E266" s="1"/>
      <c r="F266" s="1"/>
      <c r="G266" s="40"/>
      <c r="H266" s="1"/>
      <c r="I266" s="1"/>
      <c r="J266" s="1"/>
      <c r="K266" s="40"/>
      <c r="L266" s="1"/>
      <c r="M266" s="1"/>
      <c r="N266" s="1"/>
      <c r="O266" s="40"/>
      <c r="P266" s="1"/>
      <c r="Q266" s="1"/>
      <c r="R266" s="1"/>
      <c r="S266" s="40"/>
      <c r="T266" s="1"/>
      <c r="U266" s="1"/>
      <c r="V266" s="1"/>
      <c r="W266" s="40"/>
      <c r="X266" s="1"/>
      <c r="Y266" s="1"/>
      <c r="Z266" s="1"/>
      <c r="AA266" s="20"/>
      <c r="AB266" s="1"/>
      <c r="AC266" s="40"/>
      <c r="AD266" s="4"/>
      <c r="AE266" s="40"/>
      <c r="AF266" s="1"/>
      <c r="AG266" s="40"/>
      <c r="AH266" s="4"/>
      <c r="AI266" s="40"/>
      <c r="AJ266" s="40"/>
      <c r="AM266" s="119">
        <f t="shared" si="53"/>
        <v>0</v>
      </c>
      <c r="AN266" s="119">
        <f t="shared" ref="AN266:AN329" si="65">AA266-AE266</f>
        <v>0</v>
      </c>
    </row>
    <row r="267" spans="1:40" s="122" customFormat="1" ht="19.899999999999999" hidden="1" customHeight="1" x14ac:dyDescent="0.2">
      <c r="A267" s="16"/>
      <c r="B267" s="127"/>
      <c r="C267" s="1"/>
      <c r="D267" s="1"/>
      <c r="E267" s="1"/>
      <c r="F267" s="1"/>
      <c r="G267" s="40"/>
      <c r="H267" s="1"/>
      <c r="I267" s="1"/>
      <c r="J267" s="1"/>
      <c r="K267" s="40"/>
      <c r="L267" s="1"/>
      <c r="M267" s="1"/>
      <c r="N267" s="1"/>
      <c r="O267" s="40"/>
      <c r="P267" s="1"/>
      <c r="Q267" s="1"/>
      <c r="R267" s="1"/>
      <c r="S267" s="40"/>
      <c r="T267" s="1"/>
      <c r="U267" s="1"/>
      <c r="V267" s="1"/>
      <c r="W267" s="40"/>
      <c r="X267" s="1"/>
      <c r="Y267" s="1"/>
      <c r="Z267" s="1"/>
      <c r="AA267" s="20"/>
      <c r="AB267" s="1"/>
      <c r="AC267" s="40"/>
      <c r="AD267" s="4"/>
      <c r="AE267" s="40"/>
      <c r="AF267" s="1"/>
      <c r="AG267" s="40"/>
      <c r="AH267" s="4"/>
      <c r="AI267" s="40"/>
      <c r="AJ267" s="40"/>
      <c r="AM267" s="119">
        <f t="shared" ref="AM267:AM330" si="66">G267+W267-K267-S267</f>
        <v>0</v>
      </c>
      <c r="AN267" s="119">
        <f t="shared" si="65"/>
        <v>0</v>
      </c>
    </row>
    <row r="268" spans="1:40" s="122" customFormat="1" ht="19.899999999999999" hidden="1" customHeight="1" x14ac:dyDescent="0.2">
      <c r="A268" s="16"/>
      <c r="B268" s="127"/>
      <c r="C268" s="1"/>
      <c r="D268" s="1"/>
      <c r="E268" s="1"/>
      <c r="F268" s="1"/>
      <c r="G268" s="40"/>
      <c r="H268" s="1"/>
      <c r="I268" s="1"/>
      <c r="J268" s="1"/>
      <c r="K268" s="40"/>
      <c r="L268" s="1"/>
      <c r="M268" s="1"/>
      <c r="N268" s="1"/>
      <c r="O268" s="40"/>
      <c r="P268" s="1"/>
      <c r="Q268" s="1"/>
      <c r="R268" s="1"/>
      <c r="S268" s="40"/>
      <c r="T268" s="1"/>
      <c r="U268" s="1"/>
      <c r="V268" s="1"/>
      <c r="W268" s="40"/>
      <c r="X268" s="1"/>
      <c r="Y268" s="1"/>
      <c r="Z268" s="1"/>
      <c r="AA268" s="20"/>
      <c r="AB268" s="1"/>
      <c r="AC268" s="40"/>
      <c r="AD268" s="4"/>
      <c r="AE268" s="40"/>
      <c r="AF268" s="1"/>
      <c r="AG268" s="40"/>
      <c r="AH268" s="4"/>
      <c r="AI268" s="40"/>
      <c r="AJ268" s="40"/>
      <c r="AM268" s="119">
        <f t="shared" si="66"/>
        <v>0</v>
      </c>
      <c r="AN268" s="119">
        <f t="shared" si="65"/>
        <v>0</v>
      </c>
    </row>
    <row r="269" spans="1:40" s="122" customFormat="1" ht="90.6" customHeight="1" x14ac:dyDescent="0.2">
      <c r="A269" s="16">
        <v>49</v>
      </c>
      <c r="B269" s="134" t="s">
        <v>91</v>
      </c>
      <c r="C269" s="24">
        <v>6168.8013099999998</v>
      </c>
      <c r="D269" s="24">
        <f>SUM(D270:D273)</f>
        <v>6168.8013099999998</v>
      </c>
      <c r="E269" s="24">
        <v>0</v>
      </c>
      <c r="F269" s="24">
        <v>0</v>
      </c>
      <c r="G269" s="141">
        <f t="shared" si="57"/>
        <v>0</v>
      </c>
      <c r="H269" s="24"/>
      <c r="I269" s="24"/>
      <c r="J269" s="24"/>
      <c r="K269" s="141">
        <f>L269+M269+N269</f>
        <v>0</v>
      </c>
      <c r="L269" s="26"/>
      <c r="M269" s="26"/>
      <c r="N269" s="26"/>
      <c r="O269" s="25">
        <f t="shared" si="58"/>
        <v>5200</v>
      </c>
      <c r="P269" s="26">
        <v>0</v>
      </c>
      <c r="Q269" s="26">
        <v>5200</v>
      </c>
      <c r="R269" s="26">
        <v>0</v>
      </c>
      <c r="S269" s="40">
        <f>T269+U269+V269</f>
        <v>5200</v>
      </c>
      <c r="T269" s="1">
        <v>0</v>
      </c>
      <c r="U269" s="1">
        <v>5200</v>
      </c>
      <c r="V269" s="1">
        <v>0</v>
      </c>
      <c r="W269" s="25">
        <f>X269+Y269+Z269</f>
        <v>5214.79648</v>
      </c>
      <c r="X269" s="26">
        <v>0</v>
      </c>
      <c r="Y269" s="26">
        <v>5214.79648</v>
      </c>
      <c r="Z269" s="26">
        <v>0</v>
      </c>
      <c r="AA269" s="20">
        <f t="shared" si="63"/>
        <v>14.796479999999974</v>
      </c>
      <c r="AB269" s="1">
        <f t="shared" si="64"/>
        <v>0</v>
      </c>
      <c r="AC269" s="40">
        <f t="shared" si="64"/>
        <v>14.796479999999974</v>
      </c>
      <c r="AD269" s="4">
        <f t="shared" si="64"/>
        <v>0</v>
      </c>
      <c r="AE269" s="25">
        <f t="shared" si="61"/>
        <v>0</v>
      </c>
      <c r="AF269" s="26"/>
      <c r="AG269" s="25"/>
      <c r="AH269" s="38"/>
      <c r="AI269" s="25"/>
      <c r="AJ269" s="25"/>
      <c r="AM269" s="119">
        <f t="shared" si="66"/>
        <v>14.796479999999974</v>
      </c>
      <c r="AN269" s="119">
        <f t="shared" si="65"/>
        <v>14.796479999999974</v>
      </c>
    </row>
    <row r="270" spans="1:40" s="122" customFormat="1" ht="19.899999999999999" customHeight="1" x14ac:dyDescent="0.2">
      <c r="A270" s="16"/>
      <c r="B270" s="127" t="s">
        <v>31</v>
      </c>
      <c r="C270" s="1">
        <v>5888.9189999999999</v>
      </c>
      <c r="D270" s="1">
        <f>C270</f>
        <v>5888.9189999999999</v>
      </c>
      <c r="E270" s="1">
        <v>0</v>
      </c>
      <c r="F270" s="1">
        <v>0</v>
      </c>
      <c r="G270" s="40">
        <f t="shared" si="57"/>
        <v>0</v>
      </c>
      <c r="H270" s="1"/>
      <c r="I270" s="1"/>
      <c r="J270" s="1"/>
      <c r="K270" s="40"/>
      <c r="L270" s="1"/>
      <c r="M270" s="1"/>
      <c r="N270" s="1"/>
      <c r="O270" s="40">
        <f t="shared" si="58"/>
        <v>4995.442</v>
      </c>
      <c r="P270" s="1">
        <v>0</v>
      </c>
      <c r="Q270" s="1">
        <v>4995.442</v>
      </c>
      <c r="R270" s="1">
        <v>0</v>
      </c>
      <c r="S270" s="40">
        <v>4980.6455200000009</v>
      </c>
      <c r="T270" s="1"/>
      <c r="U270" s="1">
        <v>4980.6455200000009</v>
      </c>
      <c r="V270" s="1"/>
      <c r="W270" s="40">
        <v>4995.442</v>
      </c>
      <c r="X270" s="1"/>
      <c r="Y270" s="1">
        <v>4995.442</v>
      </c>
      <c r="Z270" s="1"/>
      <c r="AA270" s="20">
        <f t="shared" si="63"/>
        <v>14.796479999999065</v>
      </c>
      <c r="AB270" s="1">
        <f t="shared" si="64"/>
        <v>0</v>
      </c>
      <c r="AC270" s="40">
        <f t="shared" si="64"/>
        <v>14.796479999999065</v>
      </c>
      <c r="AD270" s="4">
        <f t="shared" si="64"/>
        <v>0</v>
      </c>
      <c r="AE270" s="40">
        <f t="shared" si="61"/>
        <v>0</v>
      </c>
      <c r="AF270" s="1"/>
      <c r="AG270" s="40"/>
      <c r="AH270" s="4"/>
      <c r="AI270" s="40"/>
      <c r="AJ270" s="40"/>
      <c r="AM270" s="119">
        <f t="shared" si="66"/>
        <v>14.796479999999065</v>
      </c>
      <c r="AN270" s="119">
        <f t="shared" si="65"/>
        <v>14.796479999999065</v>
      </c>
    </row>
    <row r="271" spans="1:40" s="122" customFormat="1" ht="19.899999999999999" customHeight="1" x14ac:dyDescent="0.2">
      <c r="A271" s="16"/>
      <c r="B271" s="127" t="s">
        <v>32</v>
      </c>
      <c r="C271" s="1">
        <v>0</v>
      </c>
      <c r="D271" s="1"/>
      <c r="E271" s="1">
        <v>0</v>
      </c>
      <c r="F271" s="1">
        <v>0</v>
      </c>
      <c r="G271" s="40">
        <f t="shared" si="57"/>
        <v>0</v>
      </c>
      <c r="H271" s="1"/>
      <c r="I271" s="1"/>
      <c r="J271" s="1"/>
      <c r="K271" s="40"/>
      <c r="L271" s="1"/>
      <c r="M271" s="1"/>
      <c r="N271" s="1"/>
      <c r="O271" s="40">
        <f t="shared" si="58"/>
        <v>0</v>
      </c>
      <c r="P271" s="1">
        <v>0</v>
      </c>
      <c r="Q271" s="1">
        <v>0</v>
      </c>
      <c r="R271" s="1">
        <v>0</v>
      </c>
      <c r="S271" s="40">
        <v>0</v>
      </c>
      <c r="T271" s="1"/>
      <c r="U271" s="1"/>
      <c r="V271" s="1"/>
      <c r="W271" s="40">
        <v>0</v>
      </c>
      <c r="X271" s="1"/>
      <c r="Y271" s="1"/>
      <c r="Z271" s="1"/>
      <c r="AA271" s="20">
        <f t="shared" si="63"/>
        <v>0</v>
      </c>
      <c r="AB271" s="1">
        <f t="shared" si="64"/>
        <v>0</v>
      </c>
      <c r="AC271" s="40">
        <f t="shared" si="64"/>
        <v>0</v>
      </c>
      <c r="AD271" s="4">
        <f t="shared" si="64"/>
        <v>0</v>
      </c>
      <c r="AE271" s="40">
        <f t="shared" si="61"/>
        <v>0</v>
      </c>
      <c r="AF271" s="1"/>
      <c r="AG271" s="40"/>
      <c r="AH271" s="4"/>
      <c r="AI271" s="40"/>
      <c r="AJ271" s="40"/>
      <c r="AM271" s="119">
        <f t="shared" si="66"/>
        <v>0</v>
      </c>
      <c r="AN271" s="119">
        <f t="shared" si="65"/>
        <v>0</v>
      </c>
    </row>
    <row r="272" spans="1:40" s="122" customFormat="1" ht="19.899999999999999" customHeight="1" x14ac:dyDescent="0.2">
      <c r="A272" s="16"/>
      <c r="B272" s="127" t="s">
        <v>33</v>
      </c>
      <c r="C272" s="1">
        <v>0</v>
      </c>
      <c r="D272" s="1"/>
      <c r="E272" s="1">
        <v>0</v>
      </c>
      <c r="F272" s="1">
        <v>0</v>
      </c>
      <c r="G272" s="40">
        <f t="shared" si="57"/>
        <v>0</v>
      </c>
      <c r="H272" s="1"/>
      <c r="I272" s="1"/>
      <c r="J272" s="1"/>
      <c r="K272" s="40"/>
      <c r="L272" s="1"/>
      <c r="M272" s="1"/>
      <c r="N272" s="1"/>
      <c r="O272" s="40">
        <f t="shared" si="58"/>
        <v>0</v>
      </c>
      <c r="P272" s="1">
        <v>0</v>
      </c>
      <c r="Q272" s="1">
        <v>0</v>
      </c>
      <c r="R272" s="1">
        <v>0</v>
      </c>
      <c r="S272" s="40">
        <v>0</v>
      </c>
      <c r="T272" s="1"/>
      <c r="U272" s="1"/>
      <c r="V272" s="1"/>
      <c r="W272" s="40">
        <v>0</v>
      </c>
      <c r="X272" s="1"/>
      <c r="Y272" s="1"/>
      <c r="Z272" s="1"/>
      <c r="AA272" s="20">
        <f t="shared" si="63"/>
        <v>0</v>
      </c>
      <c r="AB272" s="1">
        <f t="shared" si="64"/>
        <v>0</v>
      </c>
      <c r="AC272" s="40">
        <f t="shared" si="64"/>
        <v>0</v>
      </c>
      <c r="AD272" s="4">
        <f t="shared" si="64"/>
        <v>0</v>
      </c>
      <c r="AE272" s="40">
        <f t="shared" si="61"/>
        <v>0</v>
      </c>
      <c r="AF272" s="1"/>
      <c r="AG272" s="40"/>
      <c r="AH272" s="4"/>
      <c r="AI272" s="40"/>
      <c r="AJ272" s="40"/>
      <c r="AM272" s="119">
        <f t="shared" si="66"/>
        <v>0</v>
      </c>
      <c r="AN272" s="119">
        <f t="shared" si="65"/>
        <v>0</v>
      </c>
    </row>
    <row r="273" spans="1:40" s="122" customFormat="1" ht="19.899999999999999" customHeight="1" x14ac:dyDescent="0.2">
      <c r="A273" s="16"/>
      <c r="B273" s="127" t="s">
        <v>34</v>
      </c>
      <c r="C273" s="1">
        <v>279.88231000000002</v>
      </c>
      <c r="D273" s="1">
        <f>C273</f>
        <v>279.88231000000002</v>
      </c>
      <c r="E273" s="1">
        <v>0</v>
      </c>
      <c r="F273" s="1">
        <v>0</v>
      </c>
      <c r="G273" s="40">
        <f t="shared" si="57"/>
        <v>0</v>
      </c>
      <c r="H273" s="1"/>
      <c r="I273" s="1"/>
      <c r="J273" s="1"/>
      <c r="K273" s="40"/>
      <c r="L273" s="1"/>
      <c r="M273" s="1"/>
      <c r="N273" s="1"/>
      <c r="O273" s="40">
        <f t="shared" si="58"/>
        <v>204.55799999999999</v>
      </c>
      <c r="P273" s="1">
        <v>0</v>
      </c>
      <c r="Q273" s="1">
        <v>204.55799999999999</v>
      </c>
      <c r="R273" s="1">
        <v>0</v>
      </c>
      <c r="S273" s="40">
        <f>T273+U273+V273</f>
        <v>219.35447999999906</v>
      </c>
      <c r="T273" s="1">
        <f>T269-SUM(T270:T272)</f>
        <v>0</v>
      </c>
      <c r="U273" s="1">
        <f>U269-SUM(U270:U272)</f>
        <v>219.35447999999906</v>
      </c>
      <c r="V273" s="1">
        <f>V269-SUM(V270:V272)</f>
        <v>0</v>
      </c>
      <c r="W273" s="40">
        <f>X273+Y273+Z273</f>
        <v>219.35447999999997</v>
      </c>
      <c r="X273" s="1">
        <f>X269-SUM(X270:X272)</f>
        <v>0</v>
      </c>
      <c r="Y273" s="1">
        <f>Y269-SUM(Y270:Y272)</f>
        <v>219.35447999999997</v>
      </c>
      <c r="Z273" s="1">
        <f>Z269-SUM(Z270:Z272)</f>
        <v>0</v>
      </c>
      <c r="AA273" s="20">
        <f t="shared" si="63"/>
        <v>9.0949470177292824E-13</v>
      </c>
      <c r="AB273" s="1">
        <f t="shared" si="64"/>
        <v>0</v>
      </c>
      <c r="AC273" s="40">
        <f t="shared" si="64"/>
        <v>9.0949470177292824E-13</v>
      </c>
      <c r="AD273" s="4">
        <f t="shared" si="64"/>
        <v>0</v>
      </c>
      <c r="AE273" s="40">
        <f t="shared" si="61"/>
        <v>0</v>
      </c>
      <c r="AF273" s="1"/>
      <c r="AG273" s="40"/>
      <c r="AH273" s="4"/>
      <c r="AI273" s="40"/>
      <c r="AJ273" s="40"/>
      <c r="AM273" s="119">
        <f t="shared" si="66"/>
        <v>9.0949470177292824E-13</v>
      </c>
      <c r="AN273" s="119">
        <f t="shared" si="65"/>
        <v>9.0949470177292824E-13</v>
      </c>
    </row>
    <row r="274" spans="1:40" s="122" customFormat="1" ht="55.9" customHeight="1" x14ac:dyDescent="0.2">
      <c r="A274" s="16">
        <v>50</v>
      </c>
      <c r="B274" s="134" t="s">
        <v>92</v>
      </c>
      <c r="C274" s="24">
        <v>4762.5061400000004</v>
      </c>
      <c r="D274" s="24">
        <f>SUM(D275:D278)</f>
        <v>4762.5061400000004</v>
      </c>
      <c r="E274" s="24">
        <v>0</v>
      </c>
      <c r="F274" s="24">
        <v>0</v>
      </c>
      <c r="G274" s="141">
        <f t="shared" si="57"/>
        <v>0</v>
      </c>
      <c r="H274" s="24"/>
      <c r="I274" s="24"/>
      <c r="J274" s="24"/>
      <c r="K274" s="141">
        <f>L274+M274+N274</f>
        <v>0</v>
      </c>
      <c r="L274" s="26"/>
      <c r="M274" s="26"/>
      <c r="N274" s="26"/>
      <c r="O274" s="25">
        <f t="shared" si="58"/>
        <v>1000</v>
      </c>
      <c r="P274" s="26">
        <v>0</v>
      </c>
      <c r="Q274" s="26">
        <v>1000</v>
      </c>
      <c r="R274" s="26">
        <v>0</v>
      </c>
      <c r="S274" s="40">
        <f>T274+U274+V274</f>
        <v>944.31288999999992</v>
      </c>
      <c r="T274" s="1">
        <v>0</v>
      </c>
      <c r="U274" s="1">
        <v>944.31288999999992</v>
      </c>
      <c r="V274" s="1">
        <v>0</v>
      </c>
      <c r="W274" s="25">
        <f>X274+Y274+Z274</f>
        <v>944.31288999999992</v>
      </c>
      <c r="X274" s="26">
        <v>0</v>
      </c>
      <c r="Y274" s="26">
        <v>944.31288999999992</v>
      </c>
      <c r="Z274" s="26">
        <v>0</v>
      </c>
      <c r="AA274" s="20">
        <f t="shared" si="63"/>
        <v>0</v>
      </c>
      <c r="AB274" s="1">
        <f t="shared" si="64"/>
        <v>0</v>
      </c>
      <c r="AC274" s="40">
        <f t="shared" si="64"/>
        <v>0</v>
      </c>
      <c r="AD274" s="4">
        <f t="shared" si="64"/>
        <v>0</v>
      </c>
      <c r="AE274" s="25">
        <f t="shared" si="61"/>
        <v>0</v>
      </c>
      <c r="AF274" s="26"/>
      <c r="AG274" s="25"/>
      <c r="AH274" s="38"/>
      <c r="AI274" s="25"/>
      <c r="AJ274" s="25"/>
      <c r="AM274" s="119">
        <f t="shared" si="66"/>
        <v>0</v>
      </c>
      <c r="AN274" s="119">
        <f t="shared" si="65"/>
        <v>0</v>
      </c>
    </row>
    <row r="275" spans="1:40" s="122" customFormat="1" ht="19.899999999999999" customHeight="1" x14ac:dyDescent="0.2">
      <c r="A275" s="16"/>
      <c r="B275" s="127" t="s">
        <v>31</v>
      </c>
      <c r="C275" s="1">
        <v>4556.1623200000004</v>
      </c>
      <c r="D275" s="1">
        <f>C275</f>
        <v>4556.1623200000004</v>
      </c>
      <c r="E275" s="1">
        <v>0</v>
      </c>
      <c r="F275" s="1">
        <v>0</v>
      </c>
      <c r="G275" s="40">
        <f t="shared" si="57"/>
        <v>0</v>
      </c>
      <c r="H275" s="1"/>
      <c r="I275" s="1"/>
      <c r="J275" s="1"/>
      <c r="K275" s="40"/>
      <c r="L275" s="1"/>
      <c r="M275" s="1"/>
      <c r="N275" s="1"/>
      <c r="O275" s="40">
        <f t="shared" si="58"/>
        <v>1000</v>
      </c>
      <c r="P275" s="1">
        <v>0</v>
      </c>
      <c r="Q275" s="1">
        <v>1000</v>
      </c>
      <c r="R275" s="1">
        <v>0</v>
      </c>
      <c r="S275" s="40">
        <v>944.31288999999992</v>
      </c>
      <c r="T275" s="1"/>
      <c r="U275" s="1">
        <v>944.31288999999992</v>
      </c>
      <c r="V275" s="1"/>
      <c r="W275" s="40">
        <v>944.31288999999992</v>
      </c>
      <c r="X275" s="1"/>
      <c r="Y275" s="1">
        <v>944.31288999999992</v>
      </c>
      <c r="Z275" s="1"/>
      <c r="AA275" s="20">
        <f t="shared" si="63"/>
        <v>0</v>
      </c>
      <c r="AB275" s="1">
        <f t="shared" si="64"/>
        <v>0</v>
      </c>
      <c r="AC275" s="40">
        <f t="shared" si="64"/>
        <v>0</v>
      </c>
      <c r="AD275" s="4">
        <f t="shared" si="64"/>
        <v>0</v>
      </c>
      <c r="AE275" s="40">
        <f t="shared" si="61"/>
        <v>0</v>
      </c>
      <c r="AF275" s="1"/>
      <c r="AG275" s="40"/>
      <c r="AH275" s="4"/>
      <c r="AI275" s="40"/>
      <c r="AJ275" s="40"/>
      <c r="AM275" s="119">
        <f t="shared" si="66"/>
        <v>0</v>
      </c>
      <c r="AN275" s="119">
        <f t="shared" si="65"/>
        <v>0</v>
      </c>
    </row>
    <row r="276" spans="1:40" s="122" customFormat="1" ht="19.899999999999999" customHeight="1" x14ac:dyDescent="0.2">
      <c r="A276" s="16"/>
      <c r="B276" s="127" t="s">
        <v>32</v>
      </c>
      <c r="C276" s="1">
        <v>0</v>
      </c>
      <c r="D276" s="1"/>
      <c r="E276" s="1">
        <v>0</v>
      </c>
      <c r="F276" s="1">
        <v>0</v>
      </c>
      <c r="G276" s="40">
        <f t="shared" si="57"/>
        <v>0</v>
      </c>
      <c r="H276" s="1"/>
      <c r="I276" s="1"/>
      <c r="J276" s="1"/>
      <c r="K276" s="40"/>
      <c r="L276" s="1"/>
      <c r="M276" s="1"/>
      <c r="N276" s="1"/>
      <c r="O276" s="40">
        <f t="shared" si="58"/>
        <v>0</v>
      </c>
      <c r="P276" s="1">
        <v>0</v>
      </c>
      <c r="Q276" s="1">
        <v>0</v>
      </c>
      <c r="R276" s="1">
        <v>0</v>
      </c>
      <c r="S276" s="40">
        <v>0</v>
      </c>
      <c r="T276" s="1"/>
      <c r="U276" s="1"/>
      <c r="V276" s="1"/>
      <c r="W276" s="40">
        <v>0</v>
      </c>
      <c r="X276" s="1"/>
      <c r="Y276" s="1"/>
      <c r="Z276" s="1"/>
      <c r="AA276" s="20">
        <f t="shared" si="63"/>
        <v>0</v>
      </c>
      <c r="AB276" s="1">
        <f t="shared" si="64"/>
        <v>0</v>
      </c>
      <c r="AC276" s="40">
        <f t="shared" si="64"/>
        <v>0</v>
      </c>
      <c r="AD276" s="4">
        <f t="shared" si="64"/>
        <v>0</v>
      </c>
      <c r="AE276" s="40">
        <f t="shared" si="61"/>
        <v>0</v>
      </c>
      <c r="AF276" s="1"/>
      <c r="AG276" s="40"/>
      <c r="AH276" s="4"/>
      <c r="AI276" s="40"/>
      <c r="AJ276" s="40"/>
      <c r="AM276" s="119">
        <f t="shared" si="66"/>
        <v>0</v>
      </c>
      <c r="AN276" s="119">
        <f t="shared" si="65"/>
        <v>0</v>
      </c>
    </row>
    <row r="277" spans="1:40" s="122" customFormat="1" ht="19.899999999999999" customHeight="1" x14ac:dyDescent="0.2">
      <c r="A277" s="16"/>
      <c r="B277" s="127" t="s">
        <v>33</v>
      </c>
      <c r="C277" s="1">
        <v>0</v>
      </c>
      <c r="D277" s="1"/>
      <c r="E277" s="1">
        <v>0</v>
      </c>
      <c r="F277" s="1">
        <v>0</v>
      </c>
      <c r="G277" s="40">
        <f t="shared" si="57"/>
        <v>0</v>
      </c>
      <c r="H277" s="1"/>
      <c r="I277" s="1"/>
      <c r="J277" s="1"/>
      <c r="K277" s="40"/>
      <c r="L277" s="1"/>
      <c r="M277" s="1"/>
      <c r="N277" s="1"/>
      <c r="O277" s="40">
        <f t="shared" si="58"/>
        <v>0</v>
      </c>
      <c r="P277" s="1">
        <v>0</v>
      </c>
      <c r="Q277" s="1">
        <v>0</v>
      </c>
      <c r="R277" s="1">
        <v>0</v>
      </c>
      <c r="S277" s="40">
        <v>0</v>
      </c>
      <c r="T277" s="1"/>
      <c r="U277" s="1"/>
      <c r="V277" s="1"/>
      <c r="W277" s="40">
        <v>0</v>
      </c>
      <c r="X277" s="1"/>
      <c r="Y277" s="1"/>
      <c r="Z277" s="1"/>
      <c r="AA277" s="20">
        <f t="shared" si="63"/>
        <v>0</v>
      </c>
      <c r="AB277" s="1">
        <f t="shared" si="64"/>
        <v>0</v>
      </c>
      <c r="AC277" s="40">
        <f t="shared" si="64"/>
        <v>0</v>
      </c>
      <c r="AD277" s="4">
        <f t="shared" si="64"/>
        <v>0</v>
      </c>
      <c r="AE277" s="40">
        <f t="shared" si="61"/>
        <v>0</v>
      </c>
      <c r="AF277" s="1"/>
      <c r="AG277" s="40"/>
      <c r="AH277" s="4"/>
      <c r="AI277" s="40"/>
      <c r="AJ277" s="40"/>
      <c r="AM277" s="119">
        <f t="shared" si="66"/>
        <v>0</v>
      </c>
      <c r="AN277" s="119">
        <f t="shared" si="65"/>
        <v>0</v>
      </c>
    </row>
    <row r="278" spans="1:40" s="122" customFormat="1" ht="19.899999999999999" customHeight="1" x14ac:dyDescent="0.2">
      <c r="A278" s="16"/>
      <c r="B278" s="127" t="s">
        <v>34</v>
      </c>
      <c r="C278" s="1">
        <v>206.34381999999999</v>
      </c>
      <c r="D278" s="1">
        <f>C278</f>
        <v>206.34381999999999</v>
      </c>
      <c r="E278" s="1">
        <v>0</v>
      </c>
      <c r="F278" s="1">
        <v>0</v>
      </c>
      <c r="G278" s="40">
        <f t="shared" ref="G278:G298" si="67">H278+I278+J278</f>
        <v>0</v>
      </c>
      <c r="H278" s="1"/>
      <c r="I278" s="1"/>
      <c r="J278" s="1"/>
      <c r="K278" s="40"/>
      <c r="L278" s="1"/>
      <c r="M278" s="1"/>
      <c r="N278" s="1"/>
      <c r="O278" s="40">
        <f t="shared" ref="O278:O298" si="68">P278+Q278+R278</f>
        <v>0</v>
      </c>
      <c r="P278" s="1">
        <v>0</v>
      </c>
      <c r="Q278" s="1">
        <v>0</v>
      </c>
      <c r="R278" s="1">
        <v>0</v>
      </c>
      <c r="S278" s="40">
        <f>T278+U278+V278</f>
        <v>0</v>
      </c>
      <c r="T278" s="1">
        <f>T274-SUM(T275:T277)</f>
        <v>0</v>
      </c>
      <c r="U278" s="1">
        <f>U274-SUM(U275:U277)</f>
        <v>0</v>
      </c>
      <c r="V278" s="1">
        <f>V274-SUM(V275:V277)</f>
        <v>0</v>
      </c>
      <c r="W278" s="40">
        <f>X278+Y278+Z278</f>
        <v>0</v>
      </c>
      <c r="X278" s="1">
        <f>X274-SUM(X275:X277)</f>
        <v>0</v>
      </c>
      <c r="Y278" s="1">
        <f>Y274-SUM(Y275:Y277)</f>
        <v>0</v>
      </c>
      <c r="Z278" s="1">
        <f>Z274-SUM(Z275:Z277)</f>
        <v>0</v>
      </c>
      <c r="AA278" s="20">
        <f t="shared" si="63"/>
        <v>0</v>
      </c>
      <c r="AB278" s="1">
        <f t="shared" si="64"/>
        <v>0</v>
      </c>
      <c r="AC278" s="40">
        <f t="shared" si="64"/>
        <v>0</v>
      </c>
      <c r="AD278" s="4">
        <f t="shared" si="64"/>
        <v>0</v>
      </c>
      <c r="AE278" s="40">
        <f t="shared" ref="AE278:AE298" si="69">AF278+AG278+AH278</f>
        <v>0</v>
      </c>
      <c r="AF278" s="1"/>
      <c r="AG278" s="40"/>
      <c r="AH278" s="4"/>
      <c r="AI278" s="40"/>
      <c r="AJ278" s="40"/>
      <c r="AM278" s="119">
        <f t="shared" si="66"/>
        <v>0</v>
      </c>
      <c r="AN278" s="119">
        <f t="shared" si="65"/>
        <v>0</v>
      </c>
    </row>
    <row r="279" spans="1:40" s="122" customFormat="1" ht="93" customHeight="1" x14ac:dyDescent="0.2">
      <c r="A279" s="16">
        <v>51</v>
      </c>
      <c r="B279" s="134" t="s">
        <v>283</v>
      </c>
      <c r="C279" s="24">
        <v>15783.85485</v>
      </c>
      <c r="D279" s="24">
        <f>SUM(D280:D283)</f>
        <v>15783.85485</v>
      </c>
      <c r="E279" s="24">
        <v>0</v>
      </c>
      <c r="F279" s="24">
        <v>0</v>
      </c>
      <c r="G279" s="141">
        <f t="shared" si="67"/>
        <v>0</v>
      </c>
      <c r="H279" s="24"/>
      <c r="I279" s="24"/>
      <c r="J279" s="24"/>
      <c r="K279" s="141">
        <f>L279+M279+N279</f>
        <v>0</v>
      </c>
      <c r="L279" s="26"/>
      <c r="M279" s="26"/>
      <c r="N279" s="26"/>
      <c r="O279" s="25">
        <f t="shared" si="68"/>
        <v>300</v>
      </c>
      <c r="P279" s="26">
        <v>0</v>
      </c>
      <c r="Q279" s="26">
        <v>300</v>
      </c>
      <c r="R279" s="26">
        <v>0</v>
      </c>
      <c r="S279" s="40">
        <f>T279+U279+V279</f>
        <v>276.40646999999996</v>
      </c>
      <c r="T279" s="1">
        <v>0</v>
      </c>
      <c r="U279" s="1">
        <v>276.40646999999996</v>
      </c>
      <c r="V279" s="1">
        <v>0</v>
      </c>
      <c r="W279" s="25">
        <f>X279+Y279+Z279</f>
        <v>276.40646999999996</v>
      </c>
      <c r="X279" s="26">
        <v>0</v>
      </c>
      <c r="Y279" s="26">
        <v>276.40646999999996</v>
      </c>
      <c r="Z279" s="26">
        <v>0</v>
      </c>
      <c r="AA279" s="20">
        <f t="shared" si="63"/>
        <v>0</v>
      </c>
      <c r="AB279" s="1">
        <f t="shared" si="64"/>
        <v>0</v>
      </c>
      <c r="AC279" s="40">
        <f t="shared" si="64"/>
        <v>0</v>
      </c>
      <c r="AD279" s="4">
        <f t="shared" si="64"/>
        <v>0</v>
      </c>
      <c r="AE279" s="25">
        <f t="shared" si="69"/>
        <v>0</v>
      </c>
      <c r="AF279" s="26"/>
      <c r="AG279" s="25"/>
      <c r="AH279" s="38"/>
      <c r="AI279" s="25"/>
      <c r="AJ279" s="25"/>
      <c r="AM279" s="119">
        <f t="shared" si="66"/>
        <v>0</v>
      </c>
      <c r="AN279" s="119">
        <f t="shared" si="65"/>
        <v>0</v>
      </c>
    </row>
    <row r="280" spans="1:40" s="122" customFormat="1" ht="19.899999999999999" customHeight="1" x14ac:dyDescent="0.2">
      <c r="A280" s="16"/>
      <c r="B280" s="127" t="s">
        <v>31</v>
      </c>
      <c r="C280" s="1">
        <v>15100</v>
      </c>
      <c r="D280" s="1">
        <f>C280</f>
        <v>15100</v>
      </c>
      <c r="E280" s="1">
        <v>0</v>
      </c>
      <c r="F280" s="1">
        <v>0</v>
      </c>
      <c r="G280" s="40">
        <f t="shared" si="67"/>
        <v>0</v>
      </c>
      <c r="H280" s="1"/>
      <c r="I280" s="1"/>
      <c r="J280" s="1"/>
      <c r="K280" s="40"/>
      <c r="L280" s="1"/>
      <c r="M280" s="1"/>
      <c r="N280" s="1"/>
      <c r="O280" s="40">
        <f t="shared" si="68"/>
        <v>264.43081999999998</v>
      </c>
      <c r="P280" s="1">
        <v>0</v>
      </c>
      <c r="Q280" s="1">
        <v>264.43081999999998</v>
      </c>
      <c r="R280" s="1">
        <v>0</v>
      </c>
      <c r="S280" s="40">
        <v>264.43081999999998</v>
      </c>
      <c r="T280" s="1"/>
      <c r="U280" s="1">
        <v>264.43081999999998</v>
      </c>
      <c r="V280" s="1"/>
      <c r="W280" s="40">
        <v>264.43081999999998</v>
      </c>
      <c r="X280" s="1"/>
      <c r="Y280" s="1">
        <v>264.43081999999998</v>
      </c>
      <c r="Z280" s="1"/>
      <c r="AA280" s="20">
        <f t="shared" si="63"/>
        <v>0</v>
      </c>
      <c r="AB280" s="1">
        <f t="shared" si="64"/>
        <v>0</v>
      </c>
      <c r="AC280" s="40">
        <f t="shared" si="64"/>
        <v>0</v>
      </c>
      <c r="AD280" s="4">
        <f t="shared" si="64"/>
        <v>0</v>
      </c>
      <c r="AE280" s="40">
        <f t="shared" si="69"/>
        <v>0</v>
      </c>
      <c r="AF280" s="1"/>
      <c r="AG280" s="40"/>
      <c r="AH280" s="4"/>
      <c r="AI280" s="40"/>
      <c r="AJ280" s="40"/>
      <c r="AM280" s="119">
        <f t="shared" si="66"/>
        <v>0</v>
      </c>
      <c r="AN280" s="119">
        <f t="shared" si="65"/>
        <v>0</v>
      </c>
    </row>
    <row r="281" spans="1:40" s="122" customFormat="1" ht="19.899999999999999" customHeight="1" x14ac:dyDescent="0.2">
      <c r="A281" s="16"/>
      <c r="B281" s="127" t="s">
        <v>32</v>
      </c>
      <c r="C281" s="1">
        <v>0</v>
      </c>
      <c r="D281" s="1"/>
      <c r="E281" s="1">
        <v>0</v>
      </c>
      <c r="F281" s="1">
        <v>0</v>
      </c>
      <c r="G281" s="40">
        <f t="shared" si="67"/>
        <v>0</v>
      </c>
      <c r="H281" s="1"/>
      <c r="I281" s="1"/>
      <c r="J281" s="1"/>
      <c r="K281" s="40"/>
      <c r="L281" s="1"/>
      <c r="M281" s="1"/>
      <c r="N281" s="1"/>
      <c r="O281" s="40">
        <f t="shared" si="68"/>
        <v>0</v>
      </c>
      <c r="P281" s="1">
        <v>0</v>
      </c>
      <c r="Q281" s="1">
        <v>0</v>
      </c>
      <c r="R281" s="1">
        <v>0</v>
      </c>
      <c r="S281" s="40">
        <v>0</v>
      </c>
      <c r="T281" s="1"/>
      <c r="U281" s="1"/>
      <c r="V281" s="1"/>
      <c r="W281" s="40">
        <v>0</v>
      </c>
      <c r="X281" s="1"/>
      <c r="Y281" s="1"/>
      <c r="Z281" s="1"/>
      <c r="AA281" s="20">
        <f t="shared" si="63"/>
        <v>0</v>
      </c>
      <c r="AB281" s="1">
        <f t="shared" si="64"/>
        <v>0</v>
      </c>
      <c r="AC281" s="40">
        <f t="shared" si="64"/>
        <v>0</v>
      </c>
      <c r="AD281" s="4">
        <f t="shared" si="64"/>
        <v>0</v>
      </c>
      <c r="AE281" s="40">
        <f t="shared" si="69"/>
        <v>0</v>
      </c>
      <c r="AF281" s="1"/>
      <c r="AG281" s="40"/>
      <c r="AH281" s="4"/>
      <c r="AI281" s="40"/>
      <c r="AJ281" s="40"/>
      <c r="AM281" s="119">
        <f t="shared" si="66"/>
        <v>0</v>
      </c>
      <c r="AN281" s="119">
        <f t="shared" si="65"/>
        <v>0</v>
      </c>
    </row>
    <row r="282" spans="1:40" s="122" customFormat="1" ht="19.899999999999999" customHeight="1" x14ac:dyDescent="0.2">
      <c r="A282" s="16"/>
      <c r="B282" s="127" t="s">
        <v>33</v>
      </c>
      <c r="C282" s="1">
        <v>0</v>
      </c>
      <c r="D282" s="1"/>
      <c r="E282" s="1">
        <v>0</v>
      </c>
      <c r="F282" s="1">
        <v>0</v>
      </c>
      <c r="G282" s="40">
        <f t="shared" si="67"/>
        <v>0</v>
      </c>
      <c r="H282" s="1"/>
      <c r="I282" s="1"/>
      <c r="J282" s="1"/>
      <c r="K282" s="40"/>
      <c r="L282" s="1"/>
      <c r="M282" s="1"/>
      <c r="N282" s="1"/>
      <c r="O282" s="40">
        <f t="shared" si="68"/>
        <v>0</v>
      </c>
      <c r="P282" s="1">
        <v>0</v>
      </c>
      <c r="Q282" s="1">
        <v>0</v>
      </c>
      <c r="R282" s="1">
        <v>0</v>
      </c>
      <c r="S282" s="40">
        <v>0</v>
      </c>
      <c r="T282" s="1"/>
      <c r="U282" s="1"/>
      <c r="V282" s="1"/>
      <c r="W282" s="40">
        <v>0</v>
      </c>
      <c r="X282" s="1"/>
      <c r="Y282" s="1"/>
      <c r="Z282" s="1"/>
      <c r="AA282" s="20">
        <f t="shared" si="63"/>
        <v>0</v>
      </c>
      <c r="AB282" s="1">
        <f t="shared" si="64"/>
        <v>0</v>
      </c>
      <c r="AC282" s="40">
        <f t="shared" si="64"/>
        <v>0</v>
      </c>
      <c r="AD282" s="4">
        <f t="shared" si="64"/>
        <v>0</v>
      </c>
      <c r="AE282" s="40">
        <f t="shared" si="69"/>
        <v>0</v>
      </c>
      <c r="AF282" s="1"/>
      <c r="AG282" s="40"/>
      <c r="AH282" s="4"/>
      <c r="AI282" s="40"/>
      <c r="AJ282" s="40"/>
      <c r="AM282" s="119">
        <f t="shared" si="66"/>
        <v>0</v>
      </c>
      <c r="AN282" s="119">
        <f t="shared" si="65"/>
        <v>0</v>
      </c>
    </row>
    <row r="283" spans="1:40" s="122" customFormat="1" ht="19.899999999999999" customHeight="1" x14ac:dyDescent="0.2">
      <c r="A283" s="16"/>
      <c r="B283" s="127" t="s">
        <v>34</v>
      </c>
      <c r="C283" s="1">
        <v>683.85484999999994</v>
      </c>
      <c r="D283" s="1">
        <f>C283</f>
        <v>683.85484999999994</v>
      </c>
      <c r="E283" s="1">
        <v>0</v>
      </c>
      <c r="F283" s="1">
        <v>0</v>
      </c>
      <c r="G283" s="40">
        <f t="shared" si="67"/>
        <v>0</v>
      </c>
      <c r="H283" s="1"/>
      <c r="I283" s="1"/>
      <c r="J283" s="1"/>
      <c r="K283" s="40"/>
      <c r="L283" s="1"/>
      <c r="M283" s="1"/>
      <c r="N283" s="1"/>
      <c r="O283" s="40">
        <f t="shared" si="68"/>
        <v>35.569180000000003</v>
      </c>
      <c r="P283" s="1">
        <v>0</v>
      </c>
      <c r="Q283" s="1">
        <v>35.569180000000003</v>
      </c>
      <c r="R283" s="1">
        <v>0</v>
      </c>
      <c r="S283" s="40">
        <f>T283+U283+V283</f>
        <v>11.975649999999973</v>
      </c>
      <c r="T283" s="1">
        <f>T279-SUM(T280:T282)</f>
        <v>0</v>
      </c>
      <c r="U283" s="1">
        <f>U279-SUM(U280:U282)</f>
        <v>11.975649999999973</v>
      </c>
      <c r="V283" s="1">
        <f>V279-SUM(V280:V282)</f>
        <v>0</v>
      </c>
      <c r="W283" s="40">
        <f>X283+Y283+Z283</f>
        <v>11.975649999999973</v>
      </c>
      <c r="X283" s="1">
        <f>X279-SUM(X280:X282)</f>
        <v>0</v>
      </c>
      <c r="Y283" s="1">
        <f>Y279-SUM(Y280:Y282)</f>
        <v>11.975649999999973</v>
      </c>
      <c r="Z283" s="1">
        <f>Z279-SUM(Z280:Z282)</f>
        <v>0</v>
      </c>
      <c r="AA283" s="20">
        <f t="shared" si="63"/>
        <v>0</v>
      </c>
      <c r="AB283" s="1">
        <f t="shared" si="64"/>
        <v>0</v>
      </c>
      <c r="AC283" s="40">
        <f t="shared" si="64"/>
        <v>0</v>
      </c>
      <c r="AD283" s="4">
        <f t="shared" si="64"/>
        <v>0</v>
      </c>
      <c r="AE283" s="40">
        <f t="shared" si="69"/>
        <v>0</v>
      </c>
      <c r="AF283" s="1"/>
      <c r="AG283" s="40"/>
      <c r="AH283" s="4"/>
      <c r="AI283" s="40"/>
      <c r="AJ283" s="40"/>
      <c r="AM283" s="119">
        <f t="shared" si="66"/>
        <v>0</v>
      </c>
      <c r="AN283" s="119">
        <f t="shared" si="65"/>
        <v>0</v>
      </c>
    </row>
    <row r="284" spans="1:40" s="122" customFormat="1" ht="78" customHeight="1" x14ac:dyDescent="0.2">
      <c r="A284" s="16">
        <v>52</v>
      </c>
      <c r="B284" s="134" t="s">
        <v>93</v>
      </c>
      <c r="C284" s="24">
        <v>29905.344010000001</v>
      </c>
      <c r="D284" s="24">
        <f>SUM(D285:D288)</f>
        <v>29905.344010000001</v>
      </c>
      <c r="E284" s="24">
        <v>0</v>
      </c>
      <c r="F284" s="24">
        <v>0</v>
      </c>
      <c r="G284" s="141">
        <f t="shared" si="67"/>
        <v>0</v>
      </c>
      <c r="H284" s="24"/>
      <c r="I284" s="24"/>
      <c r="J284" s="24"/>
      <c r="K284" s="141">
        <f>L284+M284+N284</f>
        <v>0</v>
      </c>
      <c r="L284" s="26"/>
      <c r="M284" s="26"/>
      <c r="N284" s="26"/>
      <c r="O284" s="25">
        <f t="shared" si="68"/>
        <v>568.1</v>
      </c>
      <c r="P284" s="26">
        <v>0</v>
      </c>
      <c r="Q284" s="26">
        <v>568.1</v>
      </c>
      <c r="R284" s="26">
        <v>0</v>
      </c>
      <c r="S284" s="40">
        <f>T284+U284+V284</f>
        <v>568.05358000000001</v>
      </c>
      <c r="T284" s="1">
        <v>0</v>
      </c>
      <c r="U284" s="1">
        <v>568.05358000000001</v>
      </c>
      <c r="V284" s="1">
        <v>0</v>
      </c>
      <c r="W284" s="25">
        <f>X284+Y284+Z284</f>
        <v>568.05358000000001</v>
      </c>
      <c r="X284" s="26">
        <v>0</v>
      </c>
      <c r="Y284" s="26">
        <v>568.05358000000001</v>
      </c>
      <c r="Z284" s="26">
        <v>0</v>
      </c>
      <c r="AA284" s="20">
        <f t="shared" si="63"/>
        <v>0</v>
      </c>
      <c r="AB284" s="1">
        <f t="shared" si="64"/>
        <v>0</v>
      </c>
      <c r="AC284" s="40">
        <f t="shared" si="64"/>
        <v>0</v>
      </c>
      <c r="AD284" s="4">
        <f t="shared" si="64"/>
        <v>0</v>
      </c>
      <c r="AE284" s="25">
        <f t="shared" si="69"/>
        <v>0</v>
      </c>
      <c r="AF284" s="26"/>
      <c r="AG284" s="25"/>
      <c r="AH284" s="38"/>
      <c r="AI284" s="25"/>
      <c r="AJ284" s="25"/>
      <c r="AM284" s="119">
        <f t="shared" si="66"/>
        <v>0</v>
      </c>
      <c r="AN284" s="119">
        <f t="shared" si="65"/>
        <v>0</v>
      </c>
    </row>
    <row r="285" spans="1:40" s="122" customFormat="1" ht="19.899999999999999" customHeight="1" x14ac:dyDescent="0.2">
      <c r="A285" s="16"/>
      <c r="B285" s="127" t="s">
        <v>31</v>
      </c>
      <c r="C285" s="1">
        <v>28800</v>
      </c>
      <c r="D285" s="1">
        <f>C285</f>
        <v>28800</v>
      </c>
      <c r="E285" s="1">
        <v>0</v>
      </c>
      <c r="F285" s="1">
        <v>0</v>
      </c>
      <c r="G285" s="40">
        <f t="shared" si="67"/>
        <v>0</v>
      </c>
      <c r="H285" s="1"/>
      <c r="I285" s="1"/>
      <c r="J285" s="1"/>
      <c r="K285" s="40"/>
      <c r="L285" s="1"/>
      <c r="M285" s="1"/>
      <c r="N285" s="1"/>
      <c r="O285" s="40">
        <f t="shared" si="68"/>
        <v>568.1</v>
      </c>
      <c r="P285" s="1">
        <v>0</v>
      </c>
      <c r="Q285" s="1">
        <v>568.1</v>
      </c>
      <c r="R285" s="1">
        <v>0</v>
      </c>
      <c r="S285" s="40">
        <v>568.05358000000001</v>
      </c>
      <c r="T285" s="1"/>
      <c r="U285" s="1">
        <v>568.05358000000001</v>
      </c>
      <c r="V285" s="1"/>
      <c r="W285" s="40">
        <v>568.05358000000001</v>
      </c>
      <c r="X285" s="1"/>
      <c r="Y285" s="1">
        <v>568.05358000000001</v>
      </c>
      <c r="Z285" s="1"/>
      <c r="AA285" s="20">
        <f t="shared" si="63"/>
        <v>0</v>
      </c>
      <c r="AB285" s="1">
        <f t="shared" si="64"/>
        <v>0</v>
      </c>
      <c r="AC285" s="40">
        <f t="shared" si="64"/>
        <v>0</v>
      </c>
      <c r="AD285" s="4">
        <f t="shared" si="64"/>
        <v>0</v>
      </c>
      <c r="AE285" s="40">
        <f t="shared" si="69"/>
        <v>0</v>
      </c>
      <c r="AF285" s="1"/>
      <c r="AG285" s="40"/>
      <c r="AH285" s="4"/>
      <c r="AI285" s="40"/>
      <c r="AJ285" s="40"/>
      <c r="AM285" s="119">
        <f t="shared" si="66"/>
        <v>0</v>
      </c>
      <c r="AN285" s="119">
        <f t="shared" si="65"/>
        <v>0</v>
      </c>
    </row>
    <row r="286" spans="1:40" s="122" customFormat="1" ht="19.899999999999999" customHeight="1" x14ac:dyDescent="0.2">
      <c r="A286" s="16"/>
      <c r="B286" s="127" t="s">
        <v>32</v>
      </c>
      <c r="C286" s="1">
        <v>0</v>
      </c>
      <c r="D286" s="1"/>
      <c r="E286" s="1">
        <v>0</v>
      </c>
      <c r="F286" s="1">
        <v>0</v>
      </c>
      <c r="G286" s="40">
        <f t="shared" si="67"/>
        <v>0</v>
      </c>
      <c r="H286" s="1"/>
      <c r="I286" s="1"/>
      <c r="J286" s="1"/>
      <c r="K286" s="40"/>
      <c r="L286" s="1"/>
      <c r="M286" s="1"/>
      <c r="N286" s="1"/>
      <c r="O286" s="40">
        <f t="shared" si="68"/>
        <v>0</v>
      </c>
      <c r="P286" s="1">
        <v>0</v>
      </c>
      <c r="Q286" s="1">
        <v>0</v>
      </c>
      <c r="R286" s="1">
        <v>0</v>
      </c>
      <c r="S286" s="40">
        <v>0</v>
      </c>
      <c r="T286" s="1"/>
      <c r="U286" s="1"/>
      <c r="V286" s="1"/>
      <c r="W286" s="40">
        <v>0</v>
      </c>
      <c r="X286" s="1"/>
      <c r="Y286" s="1"/>
      <c r="Z286" s="1"/>
      <c r="AA286" s="20">
        <f t="shared" si="63"/>
        <v>0</v>
      </c>
      <c r="AB286" s="1">
        <f t="shared" si="64"/>
        <v>0</v>
      </c>
      <c r="AC286" s="40">
        <f t="shared" si="64"/>
        <v>0</v>
      </c>
      <c r="AD286" s="4">
        <f t="shared" si="64"/>
        <v>0</v>
      </c>
      <c r="AE286" s="40">
        <f t="shared" si="69"/>
        <v>0</v>
      </c>
      <c r="AF286" s="1"/>
      <c r="AG286" s="40"/>
      <c r="AH286" s="4"/>
      <c r="AI286" s="40"/>
      <c r="AJ286" s="40"/>
      <c r="AM286" s="119">
        <f t="shared" si="66"/>
        <v>0</v>
      </c>
      <c r="AN286" s="119">
        <f t="shared" si="65"/>
        <v>0</v>
      </c>
    </row>
    <row r="287" spans="1:40" s="122" customFormat="1" ht="19.899999999999999" customHeight="1" x14ac:dyDescent="0.2">
      <c r="A287" s="16"/>
      <c r="B287" s="127" t="s">
        <v>33</v>
      </c>
      <c r="C287" s="1">
        <v>0</v>
      </c>
      <c r="D287" s="1"/>
      <c r="E287" s="1">
        <v>0</v>
      </c>
      <c r="F287" s="1">
        <v>0</v>
      </c>
      <c r="G287" s="40">
        <f t="shared" si="67"/>
        <v>0</v>
      </c>
      <c r="H287" s="1"/>
      <c r="I287" s="1"/>
      <c r="J287" s="1"/>
      <c r="K287" s="40"/>
      <c r="L287" s="1"/>
      <c r="M287" s="1"/>
      <c r="N287" s="1"/>
      <c r="O287" s="40">
        <f t="shared" si="68"/>
        <v>0</v>
      </c>
      <c r="P287" s="1">
        <v>0</v>
      </c>
      <c r="Q287" s="1">
        <v>0</v>
      </c>
      <c r="R287" s="1">
        <v>0</v>
      </c>
      <c r="S287" s="40">
        <v>0</v>
      </c>
      <c r="T287" s="1"/>
      <c r="U287" s="1"/>
      <c r="V287" s="1"/>
      <c r="W287" s="40">
        <v>0</v>
      </c>
      <c r="X287" s="1"/>
      <c r="Y287" s="1"/>
      <c r="Z287" s="1"/>
      <c r="AA287" s="20">
        <f t="shared" si="63"/>
        <v>0</v>
      </c>
      <c r="AB287" s="1">
        <f t="shared" si="64"/>
        <v>0</v>
      </c>
      <c r="AC287" s="40">
        <f t="shared" si="64"/>
        <v>0</v>
      </c>
      <c r="AD287" s="4">
        <f t="shared" si="64"/>
        <v>0</v>
      </c>
      <c r="AE287" s="40">
        <f t="shared" si="69"/>
        <v>0</v>
      </c>
      <c r="AF287" s="1"/>
      <c r="AG287" s="40"/>
      <c r="AH287" s="4"/>
      <c r="AI287" s="40"/>
      <c r="AJ287" s="40"/>
      <c r="AM287" s="119">
        <f t="shared" si="66"/>
        <v>0</v>
      </c>
      <c r="AN287" s="119">
        <f t="shared" si="65"/>
        <v>0</v>
      </c>
    </row>
    <row r="288" spans="1:40" s="122" customFormat="1" ht="19.899999999999999" customHeight="1" x14ac:dyDescent="0.2">
      <c r="A288" s="16"/>
      <c r="B288" s="127" t="s">
        <v>34</v>
      </c>
      <c r="C288" s="1">
        <v>1105.34401</v>
      </c>
      <c r="D288" s="1">
        <f>C288</f>
        <v>1105.34401</v>
      </c>
      <c r="E288" s="1">
        <v>0</v>
      </c>
      <c r="F288" s="1">
        <v>0</v>
      </c>
      <c r="G288" s="40">
        <f t="shared" si="67"/>
        <v>0</v>
      </c>
      <c r="H288" s="1"/>
      <c r="I288" s="1"/>
      <c r="J288" s="1"/>
      <c r="K288" s="40"/>
      <c r="L288" s="1"/>
      <c r="M288" s="1"/>
      <c r="N288" s="1"/>
      <c r="O288" s="40">
        <f t="shared" si="68"/>
        <v>0</v>
      </c>
      <c r="P288" s="1">
        <v>0</v>
      </c>
      <c r="Q288" s="1">
        <v>0</v>
      </c>
      <c r="R288" s="1">
        <v>0</v>
      </c>
      <c r="S288" s="40">
        <f>T288+U288+V288</f>
        <v>0</v>
      </c>
      <c r="T288" s="1">
        <f>T284-SUM(T285:T287)</f>
        <v>0</v>
      </c>
      <c r="U288" s="1">
        <f>U284-SUM(U285:U287)</f>
        <v>0</v>
      </c>
      <c r="V288" s="1">
        <f>V284-SUM(V285:V287)</f>
        <v>0</v>
      </c>
      <c r="W288" s="40">
        <f>X288+Y288+Z288</f>
        <v>0</v>
      </c>
      <c r="X288" s="1">
        <f>X284-SUM(X285:X287)</f>
        <v>0</v>
      </c>
      <c r="Y288" s="1">
        <f>Y284-SUM(Y285:Y287)</f>
        <v>0</v>
      </c>
      <c r="Z288" s="1">
        <f>Z284-SUM(Z285:Z287)</f>
        <v>0</v>
      </c>
      <c r="AA288" s="20">
        <f t="shared" si="63"/>
        <v>0</v>
      </c>
      <c r="AB288" s="1">
        <f t="shared" si="64"/>
        <v>0</v>
      </c>
      <c r="AC288" s="40">
        <f t="shared" si="64"/>
        <v>0</v>
      </c>
      <c r="AD288" s="4">
        <f t="shared" si="64"/>
        <v>0</v>
      </c>
      <c r="AE288" s="40">
        <f t="shared" si="69"/>
        <v>0</v>
      </c>
      <c r="AF288" s="1"/>
      <c r="AG288" s="40"/>
      <c r="AH288" s="4"/>
      <c r="AI288" s="40"/>
      <c r="AJ288" s="40"/>
      <c r="AM288" s="119">
        <f t="shared" si="66"/>
        <v>0</v>
      </c>
      <c r="AN288" s="119">
        <f t="shared" si="65"/>
        <v>0</v>
      </c>
    </row>
    <row r="289" spans="1:40" s="122" customFormat="1" ht="69" customHeight="1" x14ac:dyDescent="0.2">
      <c r="A289" s="16">
        <v>53</v>
      </c>
      <c r="B289" s="134" t="s">
        <v>331</v>
      </c>
      <c r="C289" s="24">
        <v>974099.14199999999</v>
      </c>
      <c r="D289" s="24">
        <f>SUM(D290:D293)</f>
        <v>15800.4</v>
      </c>
      <c r="E289" s="24">
        <v>15800.4</v>
      </c>
      <c r="F289" s="24">
        <v>15800.4</v>
      </c>
      <c r="G289" s="141">
        <f>H289+I289+J289</f>
        <v>0</v>
      </c>
      <c r="H289" s="24"/>
      <c r="I289" s="24"/>
      <c r="J289" s="24"/>
      <c r="K289" s="141">
        <f>L289+M289+N289</f>
        <v>0</v>
      </c>
      <c r="L289" s="26"/>
      <c r="M289" s="26"/>
      <c r="N289" s="26"/>
      <c r="O289" s="25">
        <f>P289+Q289+R289</f>
        <v>6700</v>
      </c>
      <c r="P289" s="26">
        <v>0</v>
      </c>
      <c r="Q289" s="26">
        <v>6700</v>
      </c>
      <c r="R289" s="26">
        <v>0</v>
      </c>
      <c r="S289" s="40">
        <f>T289+U289+V289</f>
        <v>0</v>
      </c>
      <c r="T289" s="1">
        <v>0</v>
      </c>
      <c r="U289" s="1">
        <v>0</v>
      </c>
      <c r="V289" s="1">
        <v>0</v>
      </c>
      <c r="W289" s="25">
        <f>X289+Y289+Z289</f>
        <v>0</v>
      </c>
      <c r="X289" s="26">
        <v>0</v>
      </c>
      <c r="Y289" s="26">
        <v>0</v>
      </c>
      <c r="Z289" s="26">
        <v>0</v>
      </c>
      <c r="AA289" s="20">
        <f>AB289+AC289+AD289</f>
        <v>0</v>
      </c>
      <c r="AB289" s="1">
        <f t="shared" si="64"/>
        <v>0</v>
      </c>
      <c r="AC289" s="40">
        <f t="shared" si="64"/>
        <v>0</v>
      </c>
      <c r="AD289" s="4">
        <f t="shared" si="64"/>
        <v>0</v>
      </c>
      <c r="AE289" s="25">
        <f>AF289+AG289+AH289</f>
        <v>0</v>
      </c>
      <c r="AF289" s="26"/>
      <c r="AG289" s="25"/>
      <c r="AH289" s="38"/>
      <c r="AI289" s="25"/>
      <c r="AJ289" s="25"/>
      <c r="AM289" s="119">
        <f t="shared" si="66"/>
        <v>0</v>
      </c>
      <c r="AN289" s="119">
        <f t="shared" si="65"/>
        <v>0</v>
      </c>
    </row>
    <row r="290" spans="1:40" s="122" customFormat="1" ht="19.899999999999999" customHeight="1" x14ac:dyDescent="0.2">
      <c r="A290" s="16"/>
      <c r="B290" s="127" t="s">
        <v>31</v>
      </c>
      <c r="C290" s="1">
        <v>15216.43398</v>
      </c>
      <c r="D290" s="1">
        <f>C290</f>
        <v>15216.43398</v>
      </c>
      <c r="E290" s="1">
        <v>15216.43398</v>
      </c>
      <c r="F290" s="1">
        <v>15216.43398</v>
      </c>
      <c r="G290" s="40">
        <f>H290+I290+J290</f>
        <v>0</v>
      </c>
      <c r="H290" s="1"/>
      <c r="I290" s="1"/>
      <c r="J290" s="1"/>
      <c r="K290" s="40"/>
      <c r="L290" s="1"/>
      <c r="M290" s="1"/>
      <c r="N290" s="1"/>
      <c r="O290" s="40">
        <f>P290+Q290+R290</f>
        <v>0</v>
      </c>
      <c r="P290" s="1">
        <v>0</v>
      </c>
      <c r="Q290" s="1">
        <v>0</v>
      </c>
      <c r="R290" s="1">
        <v>0</v>
      </c>
      <c r="S290" s="40">
        <v>0</v>
      </c>
      <c r="T290" s="1"/>
      <c r="U290" s="1"/>
      <c r="V290" s="1"/>
      <c r="W290" s="40">
        <v>0</v>
      </c>
      <c r="X290" s="1"/>
      <c r="Y290" s="1"/>
      <c r="Z290" s="1"/>
      <c r="AA290" s="20">
        <f>AB290+AC290+AD290</f>
        <v>0</v>
      </c>
      <c r="AB290" s="1">
        <f t="shared" si="64"/>
        <v>0</v>
      </c>
      <c r="AC290" s="40">
        <f t="shared" si="64"/>
        <v>0</v>
      </c>
      <c r="AD290" s="4">
        <f t="shared" si="64"/>
        <v>0</v>
      </c>
      <c r="AE290" s="40">
        <f>AF290+AG290+AH290</f>
        <v>0</v>
      </c>
      <c r="AF290" s="1"/>
      <c r="AG290" s="40"/>
      <c r="AH290" s="4"/>
      <c r="AI290" s="40"/>
      <c r="AJ290" s="40"/>
      <c r="AM290" s="119">
        <f t="shared" si="66"/>
        <v>0</v>
      </c>
      <c r="AN290" s="119">
        <f t="shared" si="65"/>
        <v>0</v>
      </c>
    </row>
    <row r="291" spans="1:40" s="122" customFormat="1" ht="19.899999999999999" customHeight="1" x14ac:dyDescent="0.2">
      <c r="A291" s="16"/>
      <c r="B291" s="127" t="s">
        <v>32</v>
      </c>
      <c r="C291" s="1">
        <v>645448.86599999992</v>
      </c>
      <c r="D291" s="1"/>
      <c r="E291" s="1">
        <v>0</v>
      </c>
      <c r="F291" s="1">
        <v>0</v>
      </c>
      <c r="G291" s="40">
        <f>H291+I291+J291</f>
        <v>0</v>
      </c>
      <c r="H291" s="1"/>
      <c r="I291" s="1"/>
      <c r="J291" s="1"/>
      <c r="K291" s="40"/>
      <c r="L291" s="1"/>
      <c r="M291" s="1"/>
      <c r="N291" s="1"/>
      <c r="O291" s="40">
        <f>P291+Q291+R291</f>
        <v>0</v>
      </c>
      <c r="P291" s="1">
        <v>0</v>
      </c>
      <c r="Q291" s="1">
        <v>0</v>
      </c>
      <c r="R291" s="1">
        <v>0</v>
      </c>
      <c r="S291" s="40">
        <v>0</v>
      </c>
      <c r="T291" s="1"/>
      <c r="U291" s="1"/>
      <c r="V291" s="1"/>
      <c r="W291" s="40">
        <v>0</v>
      </c>
      <c r="X291" s="1"/>
      <c r="Y291" s="1"/>
      <c r="Z291" s="1"/>
      <c r="AA291" s="20">
        <f>AB291+AC291+AD291</f>
        <v>0</v>
      </c>
      <c r="AB291" s="1">
        <f t="shared" si="64"/>
        <v>0</v>
      </c>
      <c r="AC291" s="40">
        <f t="shared" si="64"/>
        <v>0</v>
      </c>
      <c r="AD291" s="4">
        <f t="shared" si="64"/>
        <v>0</v>
      </c>
      <c r="AE291" s="40">
        <f>AF291+AG291+AH291</f>
        <v>0</v>
      </c>
      <c r="AF291" s="1"/>
      <c r="AG291" s="40"/>
      <c r="AH291" s="4"/>
      <c r="AI291" s="40"/>
      <c r="AJ291" s="40"/>
      <c r="AM291" s="119">
        <f t="shared" si="66"/>
        <v>0</v>
      </c>
      <c r="AN291" s="119">
        <f t="shared" si="65"/>
        <v>0</v>
      </c>
    </row>
    <row r="292" spans="1:40" s="122" customFormat="1" ht="19.899999999999999" customHeight="1" x14ac:dyDescent="0.2">
      <c r="A292" s="16"/>
      <c r="B292" s="127" t="s">
        <v>33</v>
      </c>
      <c r="C292" s="1">
        <v>253535.84700000001</v>
      </c>
      <c r="D292" s="1"/>
      <c r="E292" s="1">
        <v>0</v>
      </c>
      <c r="F292" s="1">
        <v>0</v>
      </c>
      <c r="G292" s="40">
        <f>H292+I292+J292</f>
        <v>0</v>
      </c>
      <c r="H292" s="1"/>
      <c r="I292" s="1"/>
      <c r="J292" s="1"/>
      <c r="K292" s="40"/>
      <c r="L292" s="1"/>
      <c r="M292" s="1"/>
      <c r="N292" s="1"/>
      <c r="O292" s="40">
        <f>P292+Q292+R292</f>
        <v>0</v>
      </c>
      <c r="P292" s="1">
        <v>0</v>
      </c>
      <c r="Q292" s="1">
        <v>0</v>
      </c>
      <c r="R292" s="1">
        <v>0</v>
      </c>
      <c r="S292" s="40">
        <v>0</v>
      </c>
      <c r="T292" s="1"/>
      <c r="U292" s="1"/>
      <c r="V292" s="1"/>
      <c r="W292" s="40">
        <v>0</v>
      </c>
      <c r="X292" s="1"/>
      <c r="Y292" s="1"/>
      <c r="Z292" s="1"/>
      <c r="AA292" s="20">
        <f>AB292+AC292+AD292</f>
        <v>0</v>
      </c>
      <c r="AB292" s="1">
        <f t="shared" si="64"/>
        <v>0</v>
      </c>
      <c r="AC292" s="40">
        <f t="shared" si="64"/>
        <v>0</v>
      </c>
      <c r="AD292" s="4">
        <f t="shared" si="64"/>
        <v>0</v>
      </c>
      <c r="AE292" s="40">
        <f>AF292+AG292+AH292</f>
        <v>0</v>
      </c>
      <c r="AF292" s="1"/>
      <c r="AG292" s="40"/>
      <c r="AH292" s="4"/>
      <c r="AI292" s="40"/>
      <c r="AJ292" s="40"/>
      <c r="AM292" s="119">
        <f t="shared" si="66"/>
        <v>0</v>
      </c>
      <c r="AN292" s="119">
        <f t="shared" si="65"/>
        <v>0</v>
      </c>
    </row>
    <row r="293" spans="1:40" s="122" customFormat="1" ht="19.899999999999999" customHeight="1" x14ac:dyDescent="0.2">
      <c r="A293" s="16"/>
      <c r="B293" s="127" t="s">
        <v>34</v>
      </c>
      <c r="C293" s="1">
        <v>59897.995020000002</v>
      </c>
      <c r="D293" s="1">
        <v>583.96601999999996</v>
      </c>
      <c r="E293" s="1">
        <v>583.96601999999996</v>
      </c>
      <c r="F293" s="1">
        <v>583.96601999999996</v>
      </c>
      <c r="G293" s="40">
        <f>H293+I293+J293</f>
        <v>0</v>
      </c>
      <c r="H293" s="1"/>
      <c r="I293" s="1"/>
      <c r="J293" s="1"/>
      <c r="K293" s="40"/>
      <c r="L293" s="1"/>
      <c r="M293" s="1"/>
      <c r="N293" s="1"/>
      <c r="O293" s="40">
        <f>P293+Q293+R293</f>
        <v>6700</v>
      </c>
      <c r="P293" s="1">
        <v>0</v>
      </c>
      <c r="Q293" s="1">
        <v>6700</v>
      </c>
      <c r="R293" s="1">
        <v>0</v>
      </c>
      <c r="S293" s="40">
        <f>T293+U293+V293</f>
        <v>0</v>
      </c>
      <c r="T293" s="1">
        <f>T289-SUM(T290:T292)</f>
        <v>0</v>
      </c>
      <c r="U293" s="1">
        <f>U289-SUM(U290:U292)</f>
        <v>0</v>
      </c>
      <c r="V293" s="1">
        <f>V289-SUM(V290:V292)</f>
        <v>0</v>
      </c>
      <c r="W293" s="40">
        <f>X293+Y293+Z293</f>
        <v>0</v>
      </c>
      <c r="X293" s="1">
        <f>X289-SUM(X290:X292)</f>
        <v>0</v>
      </c>
      <c r="Y293" s="1">
        <f>Y289-SUM(Y290:Y292)</f>
        <v>0</v>
      </c>
      <c r="Z293" s="1">
        <f>Z289-SUM(Z290:Z292)</f>
        <v>0</v>
      </c>
      <c r="AA293" s="20">
        <f>AB293+AC293+AD293</f>
        <v>0</v>
      </c>
      <c r="AB293" s="1">
        <f t="shared" si="64"/>
        <v>0</v>
      </c>
      <c r="AC293" s="40">
        <f t="shared" si="64"/>
        <v>0</v>
      </c>
      <c r="AD293" s="4">
        <f t="shared" si="64"/>
        <v>0</v>
      </c>
      <c r="AE293" s="40">
        <f>AF293+AG293+AH293</f>
        <v>0</v>
      </c>
      <c r="AF293" s="1"/>
      <c r="AG293" s="40"/>
      <c r="AH293" s="4"/>
      <c r="AI293" s="40"/>
      <c r="AJ293" s="40"/>
      <c r="AM293" s="119">
        <f t="shared" si="66"/>
        <v>0</v>
      </c>
      <c r="AN293" s="119">
        <f t="shared" si="65"/>
        <v>0</v>
      </c>
    </row>
    <row r="294" spans="1:40" s="122" customFormat="1" ht="69" customHeight="1" x14ac:dyDescent="0.2">
      <c r="A294" s="16">
        <v>54</v>
      </c>
      <c r="B294" s="134" t="s">
        <v>94</v>
      </c>
      <c r="C294" s="24">
        <v>16116.818230000003</v>
      </c>
      <c r="D294" s="24">
        <f>SUM(D295:D298)</f>
        <v>99.5</v>
      </c>
      <c r="E294" s="24">
        <v>0</v>
      </c>
      <c r="F294" s="24">
        <v>0</v>
      </c>
      <c r="G294" s="141">
        <f t="shared" si="67"/>
        <v>0</v>
      </c>
      <c r="H294" s="24"/>
      <c r="I294" s="24"/>
      <c r="J294" s="24"/>
      <c r="K294" s="141">
        <f>L294+M294+N294</f>
        <v>0</v>
      </c>
      <c r="L294" s="26"/>
      <c r="M294" s="26"/>
      <c r="N294" s="26"/>
      <c r="O294" s="25">
        <f t="shared" si="68"/>
        <v>16365</v>
      </c>
      <c r="P294" s="26">
        <v>0</v>
      </c>
      <c r="Q294" s="26">
        <v>16365</v>
      </c>
      <c r="R294" s="26">
        <v>0</v>
      </c>
      <c r="S294" s="40">
        <f>T294+U294+V294</f>
        <v>16062.980009999999</v>
      </c>
      <c r="T294" s="1">
        <v>0</v>
      </c>
      <c r="U294" s="1">
        <v>16062.980009999999</v>
      </c>
      <c r="V294" s="1">
        <v>0</v>
      </c>
      <c r="W294" s="25">
        <f>X294+Y294+Z294</f>
        <v>16062.980009999999</v>
      </c>
      <c r="X294" s="26">
        <v>0</v>
      </c>
      <c r="Y294" s="26">
        <f>U294</f>
        <v>16062.980009999999</v>
      </c>
      <c r="Z294" s="26">
        <v>0</v>
      </c>
      <c r="AA294" s="20">
        <f t="shared" si="63"/>
        <v>0</v>
      </c>
      <c r="AB294" s="1">
        <f t="shared" si="64"/>
        <v>0</v>
      </c>
      <c r="AC294" s="40">
        <f t="shared" si="64"/>
        <v>0</v>
      </c>
      <c r="AD294" s="4">
        <f t="shared" si="64"/>
        <v>0</v>
      </c>
      <c r="AE294" s="25">
        <f t="shared" si="69"/>
        <v>0</v>
      </c>
      <c r="AF294" s="26"/>
      <c r="AG294" s="25"/>
      <c r="AH294" s="38"/>
      <c r="AI294" s="25" t="s">
        <v>232</v>
      </c>
      <c r="AJ294" s="25" t="s">
        <v>232</v>
      </c>
      <c r="AM294" s="119">
        <f t="shared" si="66"/>
        <v>0</v>
      </c>
      <c r="AN294" s="119">
        <f t="shared" si="65"/>
        <v>0</v>
      </c>
    </row>
    <row r="295" spans="1:40" s="122" customFormat="1" ht="19.899999999999999" customHeight="1" x14ac:dyDescent="0.2">
      <c r="A295" s="16"/>
      <c r="B295" s="127" t="s">
        <v>31</v>
      </c>
      <c r="C295" s="1">
        <v>0</v>
      </c>
      <c r="D295" s="1">
        <f>C295</f>
        <v>0</v>
      </c>
      <c r="E295" s="1">
        <v>0</v>
      </c>
      <c r="F295" s="1">
        <v>0</v>
      </c>
      <c r="G295" s="40">
        <f t="shared" si="67"/>
        <v>0</v>
      </c>
      <c r="H295" s="1"/>
      <c r="I295" s="1"/>
      <c r="J295" s="1"/>
      <c r="K295" s="40"/>
      <c r="L295" s="1"/>
      <c r="M295" s="1"/>
      <c r="N295" s="1"/>
      <c r="O295" s="40">
        <f t="shared" si="68"/>
        <v>0</v>
      </c>
      <c r="P295" s="1">
        <v>0</v>
      </c>
      <c r="Q295" s="1">
        <v>0</v>
      </c>
      <c r="R295" s="1">
        <v>0</v>
      </c>
      <c r="S295" s="40">
        <v>0</v>
      </c>
      <c r="T295" s="1"/>
      <c r="U295" s="1"/>
      <c r="V295" s="1"/>
      <c r="W295" s="40">
        <v>0</v>
      </c>
      <c r="X295" s="1"/>
      <c r="Y295" s="1"/>
      <c r="Z295" s="1"/>
      <c r="AA295" s="20">
        <f t="shared" si="63"/>
        <v>0</v>
      </c>
      <c r="AB295" s="1">
        <f t="shared" si="64"/>
        <v>0</v>
      </c>
      <c r="AC295" s="40">
        <f t="shared" si="64"/>
        <v>0</v>
      </c>
      <c r="AD295" s="4">
        <f t="shared" si="64"/>
        <v>0</v>
      </c>
      <c r="AE295" s="40">
        <f t="shared" si="69"/>
        <v>0</v>
      </c>
      <c r="AF295" s="1"/>
      <c r="AG295" s="40"/>
      <c r="AH295" s="4"/>
      <c r="AI295" s="40"/>
      <c r="AJ295" s="40"/>
      <c r="AM295" s="119">
        <f t="shared" si="66"/>
        <v>0</v>
      </c>
      <c r="AN295" s="119">
        <f t="shared" si="65"/>
        <v>0</v>
      </c>
    </row>
    <row r="296" spans="1:40" s="122" customFormat="1" ht="19.899999999999999" customHeight="1" x14ac:dyDescent="0.2">
      <c r="A296" s="16"/>
      <c r="B296" s="127" t="s">
        <v>32</v>
      </c>
      <c r="C296" s="1">
        <v>12798.10743</v>
      </c>
      <c r="D296" s="1"/>
      <c r="E296" s="1">
        <v>0</v>
      </c>
      <c r="F296" s="1">
        <v>0</v>
      </c>
      <c r="G296" s="40">
        <f t="shared" si="67"/>
        <v>0</v>
      </c>
      <c r="H296" s="1"/>
      <c r="I296" s="1"/>
      <c r="J296" s="1"/>
      <c r="K296" s="40"/>
      <c r="L296" s="1"/>
      <c r="M296" s="1"/>
      <c r="N296" s="1"/>
      <c r="O296" s="40">
        <f t="shared" si="68"/>
        <v>12798.10743</v>
      </c>
      <c r="P296" s="1">
        <v>0</v>
      </c>
      <c r="Q296" s="1">
        <v>12798.10743</v>
      </c>
      <c r="R296" s="1">
        <v>0</v>
      </c>
      <c r="S296" s="40">
        <v>12798.10743</v>
      </c>
      <c r="T296" s="1"/>
      <c r="U296" s="1">
        <v>12798.10743</v>
      </c>
      <c r="V296" s="1"/>
      <c r="W296" s="40">
        <v>12798.10743</v>
      </c>
      <c r="X296" s="1"/>
      <c r="Y296" s="1">
        <v>12798.10743</v>
      </c>
      <c r="Z296" s="1"/>
      <c r="AA296" s="20">
        <f t="shared" si="63"/>
        <v>0</v>
      </c>
      <c r="AB296" s="1">
        <f t="shared" si="64"/>
        <v>0</v>
      </c>
      <c r="AC296" s="40">
        <f t="shared" si="64"/>
        <v>0</v>
      </c>
      <c r="AD296" s="4">
        <f t="shared" si="64"/>
        <v>0</v>
      </c>
      <c r="AE296" s="40">
        <f t="shared" si="69"/>
        <v>0</v>
      </c>
      <c r="AF296" s="1"/>
      <c r="AG296" s="40"/>
      <c r="AH296" s="4"/>
      <c r="AI296" s="40"/>
      <c r="AJ296" s="40"/>
      <c r="AM296" s="119">
        <f t="shared" si="66"/>
        <v>0</v>
      </c>
      <c r="AN296" s="119">
        <f t="shared" si="65"/>
        <v>0</v>
      </c>
    </row>
    <row r="297" spans="1:40" s="122" customFormat="1" ht="19.899999999999999" customHeight="1" x14ac:dyDescent="0.2">
      <c r="A297" s="16"/>
      <c r="B297" s="127" t="s">
        <v>33</v>
      </c>
      <c r="C297" s="1">
        <v>2505.1702699999996</v>
      </c>
      <c r="D297" s="1"/>
      <c r="E297" s="1">
        <v>0</v>
      </c>
      <c r="F297" s="1">
        <v>0</v>
      </c>
      <c r="G297" s="40">
        <f t="shared" si="67"/>
        <v>0</v>
      </c>
      <c r="H297" s="1"/>
      <c r="I297" s="1"/>
      <c r="J297" s="1"/>
      <c r="K297" s="40"/>
      <c r="L297" s="1"/>
      <c r="M297" s="1"/>
      <c r="N297" s="1"/>
      <c r="O297" s="40">
        <f t="shared" si="68"/>
        <v>2505.1702699999996</v>
      </c>
      <c r="P297" s="1">
        <v>0</v>
      </c>
      <c r="Q297" s="1">
        <v>2505.1702699999996</v>
      </c>
      <c r="R297" s="1">
        <v>0</v>
      </c>
      <c r="S297" s="40">
        <v>2505.1697399999998</v>
      </c>
      <c r="T297" s="1"/>
      <c r="U297" s="1">
        <f>2505.16974-53.83769</f>
        <v>2451.33205</v>
      </c>
      <c r="V297" s="1"/>
      <c r="W297" s="40">
        <v>2505.1697399999998</v>
      </c>
      <c r="X297" s="1"/>
      <c r="Y297" s="1">
        <f>U297</f>
        <v>2451.33205</v>
      </c>
      <c r="Z297" s="1"/>
      <c r="AA297" s="20">
        <f t="shared" si="63"/>
        <v>0</v>
      </c>
      <c r="AB297" s="1">
        <f t="shared" si="64"/>
        <v>0</v>
      </c>
      <c r="AC297" s="40">
        <f t="shared" si="64"/>
        <v>0</v>
      </c>
      <c r="AD297" s="4">
        <f t="shared" si="64"/>
        <v>0</v>
      </c>
      <c r="AE297" s="40">
        <f t="shared" si="69"/>
        <v>0</v>
      </c>
      <c r="AF297" s="1"/>
      <c r="AG297" s="40"/>
      <c r="AH297" s="4"/>
      <c r="AI297" s="40"/>
      <c r="AJ297" s="40"/>
      <c r="AM297" s="119">
        <f t="shared" si="66"/>
        <v>0</v>
      </c>
      <c r="AN297" s="119">
        <f t="shared" si="65"/>
        <v>0</v>
      </c>
    </row>
    <row r="298" spans="1:40" s="122" customFormat="1" ht="19.899999999999999" customHeight="1" x14ac:dyDescent="0.2">
      <c r="A298" s="16"/>
      <c r="B298" s="127" t="s">
        <v>34</v>
      </c>
      <c r="C298" s="1">
        <v>813.54052999999999</v>
      </c>
      <c r="D298" s="1">
        <v>99.5</v>
      </c>
      <c r="E298" s="1">
        <v>0</v>
      </c>
      <c r="F298" s="1">
        <v>0</v>
      </c>
      <c r="G298" s="40">
        <f t="shared" si="67"/>
        <v>0</v>
      </c>
      <c r="H298" s="1"/>
      <c r="I298" s="1"/>
      <c r="J298" s="1"/>
      <c r="K298" s="40"/>
      <c r="L298" s="1"/>
      <c r="M298" s="1"/>
      <c r="N298" s="1"/>
      <c r="O298" s="40">
        <f t="shared" si="68"/>
        <v>1061.7222999999974</v>
      </c>
      <c r="P298" s="1">
        <v>0</v>
      </c>
      <c r="Q298" s="1">
        <v>1061.7222999999974</v>
      </c>
      <c r="R298" s="1">
        <v>0</v>
      </c>
      <c r="S298" s="40">
        <f>T298+U298+V298</f>
        <v>813.5405299999984</v>
      </c>
      <c r="T298" s="1">
        <f>T294-SUM(T295:T297)</f>
        <v>0</v>
      </c>
      <c r="U298" s="1">
        <f>U294-SUM(U295:U297)</f>
        <v>813.5405299999984</v>
      </c>
      <c r="V298" s="1">
        <f>V294-SUM(V295:V297)</f>
        <v>0</v>
      </c>
      <c r="W298" s="40">
        <f>X298+Y298+Z298</f>
        <v>813.5405299999984</v>
      </c>
      <c r="X298" s="1">
        <f>X294-SUM(X295:X297)</f>
        <v>0</v>
      </c>
      <c r="Y298" s="1">
        <f>Y294-SUM(Y295:Y297)</f>
        <v>813.5405299999984</v>
      </c>
      <c r="Z298" s="1">
        <f>Z294-SUM(Z295:Z297)</f>
        <v>0</v>
      </c>
      <c r="AA298" s="20">
        <f t="shared" si="63"/>
        <v>0</v>
      </c>
      <c r="AB298" s="1">
        <f t="shared" si="64"/>
        <v>0</v>
      </c>
      <c r="AC298" s="40">
        <f t="shared" si="64"/>
        <v>0</v>
      </c>
      <c r="AD298" s="4">
        <f t="shared" si="64"/>
        <v>0</v>
      </c>
      <c r="AE298" s="40">
        <f t="shared" si="69"/>
        <v>0</v>
      </c>
      <c r="AF298" s="1"/>
      <c r="AG298" s="40"/>
      <c r="AH298" s="4"/>
      <c r="AI298" s="40"/>
      <c r="AJ298" s="40"/>
      <c r="AM298" s="119">
        <f t="shared" si="66"/>
        <v>0</v>
      </c>
      <c r="AN298" s="119">
        <f t="shared" si="65"/>
        <v>0</v>
      </c>
    </row>
    <row r="299" spans="1:40" s="122" customFormat="1" ht="89.45" customHeight="1" x14ac:dyDescent="0.2">
      <c r="A299" s="16"/>
      <c r="B299" s="146" t="s">
        <v>95</v>
      </c>
      <c r="C299" s="21">
        <f>C300+C305+C310+C315+C320+C325+C330+C335+C340+C345+C350+C355+C360+C365+C370+C375+C380+C385+C390+C395+C400+C405+C410+C415+C420+C425+C430+C435+C440+C445+C450+C455+C460+C465+C470+C475+C480+C485+C490+C495+C500+C505+C510+C515+C520+C525+C530+C535+C540+C545+C550+C555+C560+C565+C570+C575+C580+C585+C590+C595+C600+C605+C610+C615+C620+C625+C630</f>
        <v>301783.94192999991</v>
      </c>
      <c r="D299" s="21">
        <f t="shared" ref="D299:AH299" si="70">D300+D305+D310+D315+D320+D325+D330+D335+D340+D345+D350+D355+D360+D365+D370+D375+D380+D385+D390+D395+D400+D405+D410+D415+D420+D425+D430+D435+D440+D445+D450+D455+D460+D465+D470+D475+D480+D485+D490+D495+D500+D505+D510+D515+D520+D525+D530+D535+D540+D545+D550+D555+D560+D565+D570+D575+D580+D585+D590+D595+D600+D605+D610+D615+D620+D625+D630</f>
        <v>19123.639649999997</v>
      </c>
      <c r="E299" s="21">
        <f t="shared" si="70"/>
        <v>99042.229949999994</v>
      </c>
      <c r="F299" s="21">
        <f t="shared" si="70"/>
        <v>99293.126850000001</v>
      </c>
      <c r="G299" s="21">
        <f t="shared" si="70"/>
        <v>250.8968900000018</v>
      </c>
      <c r="H299" s="21">
        <f t="shared" si="70"/>
        <v>0</v>
      </c>
      <c r="I299" s="21">
        <f t="shared" si="70"/>
        <v>250.8968900000018</v>
      </c>
      <c r="J299" s="21">
        <f t="shared" si="70"/>
        <v>0</v>
      </c>
      <c r="K299" s="21">
        <f t="shared" si="70"/>
        <v>0</v>
      </c>
      <c r="L299" s="21">
        <f t="shared" si="70"/>
        <v>0</v>
      </c>
      <c r="M299" s="21">
        <f t="shared" si="70"/>
        <v>0</v>
      </c>
      <c r="N299" s="21">
        <f t="shared" si="70"/>
        <v>0</v>
      </c>
      <c r="O299" s="21">
        <f t="shared" si="70"/>
        <v>211998.59999999995</v>
      </c>
      <c r="P299" s="21">
        <f t="shared" si="70"/>
        <v>0</v>
      </c>
      <c r="Q299" s="21">
        <f t="shared" si="70"/>
        <v>211998.59999999995</v>
      </c>
      <c r="R299" s="21">
        <f t="shared" si="70"/>
        <v>0</v>
      </c>
      <c r="S299" s="21">
        <f t="shared" si="70"/>
        <v>192946.54432999998</v>
      </c>
      <c r="T299" s="21">
        <f t="shared" si="70"/>
        <v>0</v>
      </c>
      <c r="U299" s="21">
        <f t="shared" si="70"/>
        <v>192946.54432999998</v>
      </c>
      <c r="V299" s="21">
        <f t="shared" si="70"/>
        <v>0</v>
      </c>
      <c r="W299" s="21">
        <f t="shared" si="70"/>
        <v>192695.64380000002</v>
      </c>
      <c r="X299" s="21">
        <f t="shared" si="70"/>
        <v>0</v>
      </c>
      <c r="Y299" s="21">
        <f t="shared" si="70"/>
        <v>192695.64380000002</v>
      </c>
      <c r="Z299" s="21">
        <f t="shared" si="70"/>
        <v>0</v>
      </c>
      <c r="AA299" s="21">
        <f t="shared" si="70"/>
        <v>-3.6399999974605635E-3</v>
      </c>
      <c r="AB299" s="21">
        <f t="shared" si="70"/>
        <v>0</v>
      </c>
      <c r="AC299" s="21">
        <f t="shared" si="70"/>
        <v>-3.6399999974605635E-3</v>
      </c>
      <c r="AD299" s="21">
        <f t="shared" si="70"/>
        <v>0</v>
      </c>
      <c r="AE299" s="21">
        <f t="shared" si="70"/>
        <v>0</v>
      </c>
      <c r="AF299" s="21">
        <f t="shared" si="70"/>
        <v>0</v>
      </c>
      <c r="AG299" s="21">
        <f t="shared" si="70"/>
        <v>0</v>
      </c>
      <c r="AH299" s="21">
        <f t="shared" si="70"/>
        <v>0</v>
      </c>
      <c r="AI299" s="21"/>
      <c r="AJ299" s="21"/>
      <c r="AM299" s="119">
        <f t="shared" si="66"/>
        <v>-3.6399999517016113E-3</v>
      </c>
      <c r="AN299" s="119">
        <f t="shared" si="65"/>
        <v>-3.6399999974605635E-3</v>
      </c>
    </row>
    <row r="300" spans="1:40" s="122" customFormat="1" ht="57" customHeight="1" x14ac:dyDescent="0.2">
      <c r="A300" s="15">
        <v>55</v>
      </c>
      <c r="B300" s="145" t="s">
        <v>284</v>
      </c>
      <c r="C300" s="24">
        <v>627.87568999999996</v>
      </c>
      <c r="D300" s="24">
        <f>SUM(D301:D304)</f>
        <v>551.38941</v>
      </c>
      <c r="E300" s="24">
        <v>0</v>
      </c>
      <c r="F300" s="24">
        <v>0</v>
      </c>
      <c r="G300" s="141">
        <f>H300+I300+J300</f>
        <v>0</v>
      </c>
      <c r="H300" s="24"/>
      <c r="I300" s="24"/>
      <c r="J300" s="24"/>
      <c r="K300" s="141">
        <f>L300+M300+N300</f>
        <v>0</v>
      </c>
      <c r="L300" s="26"/>
      <c r="M300" s="26"/>
      <c r="N300" s="26"/>
      <c r="O300" s="25">
        <f>P300+Q300+R300</f>
        <v>623</v>
      </c>
      <c r="P300" s="26">
        <v>0</v>
      </c>
      <c r="Q300" s="26">
        <v>623</v>
      </c>
      <c r="R300" s="26">
        <v>0</v>
      </c>
      <c r="S300" s="40">
        <f>T300+U300+V300</f>
        <v>336.91046</v>
      </c>
      <c r="T300" s="1">
        <v>0</v>
      </c>
      <c r="U300" s="1">
        <v>336.91046</v>
      </c>
      <c r="V300" s="1">
        <v>0</v>
      </c>
      <c r="W300" s="25">
        <f>X300+Y300+Z300</f>
        <v>336.91046</v>
      </c>
      <c r="X300" s="26">
        <v>0</v>
      </c>
      <c r="Y300" s="26">
        <v>336.91046</v>
      </c>
      <c r="Z300" s="26">
        <v>0</v>
      </c>
      <c r="AA300" s="20">
        <f>AB300+AC300+AD300</f>
        <v>0</v>
      </c>
      <c r="AB300" s="1">
        <f t="shared" ref="AB300:AD315" si="71">X300+H300-L300-(T300-AF300)</f>
        <v>0</v>
      </c>
      <c r="AC300" s="40">
        <f t="shared" si="71"/>
        <v>0</v>
      </c>
      <c r="AD300" s="4">
        <f t="shared" si="71"/>
        <v>0</v>
      </c>
      <c r="AE300" s="25">
        <f>AF300+AG300+AH300</f>
        <v>0</v>
      </c>
      <c r="AF300" s="147"/>
      <c r="AG300" s="148"/>
      <c r="AH300" s="149"/>
      <c r="AI300" s="148"/>
      <c r="AJ300" s="148"/>
      <c r="AM300" s="119">
        <f t="shared" si="66"/>
        <v>0</v>
      </c>
      <c r="AN300" s="119">
        <f t="shared" si="65"/>
        <v>0</v>
      </c>
    </row>
    <row r="301" spans="1:40" s="122" customFormat="1" ht="19.899999999999999" customHeight="1" x14ac:dyDescent="0.2">
      <c r="A301" s="15"/>
      <c r="B301" s="127" t="s">
        <v>31</v>
      </c>
      <c r="C301" s="1">
        <v>551.38941</v>
      </c>
      <c r="D301" s="1">
        <f>C301</f>
        <v>551.38941</v>
      </c>
      <c r="E301" s="1">
        <v>0</v>
      </c>
      <c r="F301" s="1">
        <v>0</v>
      </c>
      <c r="G301" s="40">
        <f>H301+I301+J301</f>
        <v>0</v>
      </c>
      <c r="H301" s="1"/>
      <c r="I301" s="1"/>
      <c r="J301" s="1"/>
      <c r="K301" s="40"/>
      <c r="L301" s="1"/>
      <c r="M301" s="1"/>
      <c r="N301" s="1"/>
      <c r="O301" s="40">
        <f>P301+Q301+R301</f>
        <v>551.38941</v>
      </c>
      <c r="P301" s="1">
        <v>0</v>
      </c>
      <c r="Q301" s="1">
        <v>551.38941</v>
      </c>
      <c r="R301" s="1">
        <v>0</v>
      </c>
      <c r="S301" s="40">
        <v>324.45776999999998</v>
      </c>
      <c r="T301" s="1"/>
      <c r="U301" s="1">
        <v>324.45776999999998</v>
      </c>
      <c r="V301" s="1"/>
      <c r="W301" s="40">
        <v>324.45776999999998</v>
      </c>
      <c r="X301" s="1"/>
      <c r="Y301" s="1">
        <v>324.45776999999998</v>
      </c>
      <c r="Z301" s="1"/>
      <c r="AA301" s="20">
        <f>AB301+AC301+AD301</f>
        <v>0</v>
      </c>
      <c r="AB301" s="1">
        <f t="shared" si="71"/>
        <v>0</v>
      </c>
      <c r="AC301" s="40">
        <f t="shared" si="71"/>
        <v>0</v>
      </c>
      <c r="AD301" s="4">
        <f t="shared" si="71"/>
        <v>0</v>
      </c>
      <c r="AE301" s="40">
        <f>AF301+AG301+AH301</f>
        <v>0</v>
      </c>
      <c r="AF301" s="136"/>
      <c r="AG301" s="21"/>
      <c r="AH301" s="137"/>
      <c r="AI301" s="21"/>
      <c r="AJ301" s="21"/>
      <c r="AM301" s="119">
        <f t="shared" si="66"/>
        <v>0</v>
      </c>
      <c r="AN301" s="119">
        <f t="shared" si="65"/>
        <v>0</v>
      </c>
    </row>
    <row r="302" spans="1:40" s="122" customFormat="1" ht="19.899999999999999" customHeight="1" x14ac:dyDescent="0.2">
      <c r="A302" s="15"/>
      <c r="B302" s="127" t="s">
        <v>32</v>
      </c>
      <c r="C302" s="1">
        <v>0</v>
      </c>
      <c r="D302" s="1"/>
      <c r="E302" s="1">
        <v>0</v>
      </c>
      <c r="F302" s="1">
        <v>0</v>
      </c>
      <c r="G302" s="40">
        <f>H302+I302+J302</f>
        <v>0</v>
      </c>
      <c r="H302" s="1"/>
      <c r="I302" s="1"/>
      <c r="J302" s="1"/>
      <c r="K302" s="40"/>
      <c r="L302" s="1"/>
      <c r="M302" s="1"/>
      <c r="N302" s="1"/>
      <c r="O302" s="40">
        <f>P302+Q302+R302</f>
        <v>0</v>
      </c>
      <c r="P302" s="1">
        <v>0</v>
      </c>
      <c r="Q302" s="1">
        <v>0</v>
      </c>
      <c r="R302" s="1">
        <v>0</v>
      </c>
      <c r="S302" s="40">
        <v>0</v>
      </c>
      <c r="T302" s="1"/>
      <c r="U302" s="1"/>
      <c r="V302" s="1"/>
      <c r="W302" s="40">
        <v>0</v>
      </c>
      <c r="X302" s="1"/>
      <c r="Y302" s="1"/>
      <c r="Z302" s="1"/>
      <c r="AA302" s="20">
        <f>AB302+AC302+AD302</f>
        <v>0</v>
      </c>
      <c r="AB302" s="1">
        <f t="shared" si="71"/>
        <v>0</v>
      </c>
      <c r="AC302" s="40">
        <f t="shared" si="71"/>
        <v>0</v>
      </c>
      <c r="AD302" s="4">
        <f t="shared" si="71"/>
        <v>0</v>
      </c>
      <c r="AE302" s="40">
        <f>AF302+AG302+AH302</f>
        <v>0</v>
      </c>
      <c r="AF302" s="136"/>
      <c r="AG302" s="21"/>
      <c r="AH302" s="137"/>
      <c r="AI302" s="21"/>
      <c r="AJ302" s="21"/>
      <c r="AM302" s="119">
        <f t="shared" si="66"/>
        <v>0</v>
      </c>
      <c r="AN302" s="119">
        <f t="shared" si="65"/>
        <v>0</v>
      </c>
    </row>
    <row r="303" spans="1:40" s="122" customFormat="1" ht="19.899999999999999" customHeight="1" x14ac:dyDescent="0.2">
      <c r="A303" s="15"/>
      <c r="B303" s="127" t="s">
        <v>33</v>
      </c>
      <c r="C303" s="1">
        <v>0</v>
      </c>
      <c r="D303" s="1"/>
      <c r="E303" s="1">
        <v>0</v>
      </c>
      <c r="F303" s="1">
        <v>0</v>
      </c>
      <c r="G303" s="40">
        <f>H303+I303+J303</f>
        <v>0</v>
      </c>
      <c r="H303" s="1"/>
      <c r="I303" s="1"/>
      <c r="J303" s="1"/>
      <c r="K303" s="40"/>
      <c r="L303" s="1"/>
      <c r="M303" s="1"/>
      <c r="N303" s="1"/>
      <c r="O303" s="40">
        <f>P303+Q303+R303</f>
        <v>0</v>
      </c>
      <c r="P303" s="1">
        <v>0</v>
      </c>
      <c r="Q303" s="1">
        <v>0</v>
      </c>
      <c r="R303" s="1">
        <v>0</v>
      </c>
      <c r="S303" s="40">
        <v>0</v>
      </c>
      <c r="T303" s="1"/>
      <c r="U303" s="1"/>
      <c r="V303" s="1"/>
      <c r="W303" s="40">
        <v>0</v>
      </c>
      <c r="X303" s="1"/>
      <c r="Y303" s="1"/>
      <c r="Z303" s="1"/>
      <c r="AA303" s="20">
        <f>AB303+AC303+AD303</f>
        <v>0</v>
      </c>
      <c r="AB303" s="1">
        <f t="shared" si="71"/>
        <v>0</v>
      </c>
      <c r="AC303" s="40">
        <f t="shared" si="71"/>
        <v>0</v>
      </c>
      <c r="AD303" s="4">
        <f t="shared" si="71"/>
        <v>0</v>
      </c>
      <c r="AE303" s="40">
        <f>AF303+AG303+AH303</f>
        <v>0</v>
      </c>
      <c r="AF303" s="136"/>
      <c r="AG303" s="21"/>
      <c r="AH303" s="137"/>
      <c r="AI303" s="21"/>
      <c r="AJ303" s="21"/>
      <c r="AM303" s="119">
        <f t="shared" si="66"/>
        <v>0</v>
      </c>
      <c r="AN303" s="119">
        <f t="shared" si="65"/>
        <v>0</v>
      </c>
    </row>
    <row r="304" spans="1:40" s="122" customFormat="1" ht="19.899999999999999" customHeight="1" x14ac:dyDescent="0.2">
      <c r="A304" s="15"/>
      <c r="B304" s="127" t="s">
        <v>34</v>
      </c>
      <c r="C304" s="1">
        <v>76.486280000000008</v>
      </c>
      <c r="D304" s="1"/>
      <c r="E304" s="1">
        <v>0</v>
      </c>
      <c r="F304" s="1">
        <v>0</v>
      </c>
      <c r="G304" s="40">
        <f>H304+I304+J304</f>
        <v>0</v>
      </c>
      <c r="H304" s="1"/>
      <c r="I304" s="1"/>
      <c r="J304" s="1"/>
      <c r="K304" s="40"/>
      <c r="L304" s="1"/>
      <c r="M304" s="1"/>
      <c r="N304" s="1"/>
      <c r="O304" s="40">
        <f>P304+Q304+R304</f>
        <v>71.610590000000059</v>
      </c>
      <c r="P304" s="1">
        <v>0</v>
      </c>
      <c r="Q304" s="1">
        <v>71.610590000000059</v>
      </c>
      <c r="R304" s="1">
        <v>0</v>
      </c>
      <c r="S304" s="40">
        <f>T304+U304+V304</f>
        <v>12.452690000000018</v>
      </c>
      <c r="T304" s="1">
        <f>T300-SUM(T301:T303)</f>
        <v>0</v>
      </c>
      <c r="U304" s="1">
        <f>U300-SUM(U301:U303)</f>
        <v>12.452690000000018</v>
      </c>
      <c r="V304" s="1">
        <f>V300-SUM(V301:V303)</f>
        <v>0</v>
      </c>
      <c r="W304" s="40">
        <f>X304+Y304+Z304</f>
        <v>12.452690000000018</v>
      </c>
      <c r="X304" s="1">
        <f>X300-SUM(X301:X303)</f>
        <v>0</v>
      </c>
      <c r="Y304" s="1">
        <f>Y300-SUM(Y301:Y303)</f>
        <v>12.452690000000018</v>
      </c>
      <c r="Z304" s="1">
        <f>Z300-SUM(Z301:Z303)</f>
        <v>0</v>
      </c>
      <c r="AA304" s="20">
        <f>AB304+AC304+AD304</f>
        <v>0</v>
      </c>
      <c r="AB304" s="1">
        <f t="shared" si="71"/>
        <v>0</v>
      </c>
      <c r="AC304" s="40">
        <f t="shared" si="71"/>
        <v>0</v>
      </c>
      <c r="AD304" s="4">
        <f t="shared" si="71"/>
        <v>0</v>
      </c>
      <c r="AE304" s="40">
        <f>AF304+AG304+AH304</f>
        <v>0</v>
      </c>
      <c r="AF304" s="136"/>
      <c r="AG304" s="21"/>
      <c r="AH304" s="137"/>
      <c r="AI304" s="21"/>
      <c r="AJ304" s="21"/>
      <c r="AM304" s="119">
        <f t="shared" si="66"/>
        <v>0</v>
      </c>
      <c r="AN304" s="119">
        <f t="shared" si="65"/>
        <v>0</v>
      </c>
    </row>
    <row r="305" spans="1:40" s="122" customFormat="1" ht="48" customHeight="1" x14ac:dyDescent="0.2">
      <c r="A305" s="15">
        <v>56</v>
      </c>
      <c r="B305" s="145" t="s">
        <v>285</v>
      </c>
      <c r="C305" s="24">
        <v>627.87568999999996</v>
      </c>
      <c r="D305" s="24">
        <f>SUM(D306:D309)</f>
        <v>551.38941</v>
      </c>
      <c r="E305" s="24">
        <v>0</v>
      </c>
      <c r="F305" s="24">
        <v>0</v>
      </c>
      <c r="G305" s="141">
        <f t="shared" ref="G305:G368" si="72">H305+I305+J305</f>
        <v>0</v>
      </c>
      <c r="H305" s="24"/>
      <c r="I305" s="24"/>
      <c r="J305" s="24"/>
      <c r="K305" s="141">
        <f>L305+M305+N305</f>
        <v>0</v>
      </c>
      <c r="L305" s="26"/>
      <c r="M305" s="26"/>
      <c r="N305" s="26"/>
      <c r="O305" s="25">
        <f t="shared" ref="O305:O368" si="73">P305+Q305+R305</f>
        <v>623</v>
      </c>
      <c r="P305" s="26">
        <v>0</v>
      </c>
      <c r="Q305" s="26">
        <v>623</v>
      </c>
      <c r="R305" s="26">
        <v>0</v>
      </c>
      <c r="S305" s="40">
        <f>T305+U305+V305</f>
        <v>336.91046</v>
      </c>
      <c r="T305" s="1">
        <v>0</v>
      </c>
      <c r="U305" s="1">
        <v>336.91046</v>
      </c>
      <c r="V305" s="1">
        <v>0</v>
      </c>
      <c r="W305" s="25">
        <f>X305+Y305+Z305</f>
        <v>336.91046</v>
      </c>
      <c r="X305" s="26">
        <v>0</v>
      </c>
      <c r="Y305" s="26">
        <v>336.91046</v>
      </c>
      <c r="Z305" s="26">
        <v>0</v>
      </c>
      <c r="AA305" s="20">
        <f t="shared" ref="AA305:AA368" si="74">AB305+AC305+AD305</f>
        <v>0</v>
      </c>
      <c r="AB305" s="1">
        <f t="shared" si="71"/>
        <v>0</v>
      </c>
      <c r="AC305" s="40">
        <f t="shared" si="71"/>
        <v>0</v>
      </c>
      <c r="AD305" s="4">
        <f t="shared" si="71"/>
        <v>0</v>
      </c>
      <c r="AE305" s="25">
        <f t="shared" ref="AE305:AE368" si="75">AF305+AG305+AH305</f>
        <v>0</v>
      </c>
      <c r="AF305" s="147"/>
      <c r="AG305" s="148"/>
      <c r="AH305" s="149"/>
      <c r="AI305" s="148"/>
      <c r="AJ305" s="148"/>
      <c r="AM305" s="119">
        <f t="shared" si="66"/>
        <v>0</v>
      </c>
      <c r="AN305" s="119">
        <f t="shared" si="65"/>
        <v>0</v>
      </c>
    </row>
    <row r="306" spans="1:40" s="122" customFormat="1" ht="19.899999999999999" customHeight="1" x14ac:dyDescent="0.2">
      <c r="A306" s="15"/>
      <c r="B306" s="127" t="s">
        <v>31</v>
      </c>
      <c r="C306" s="1">
        <v>551.38941</v>
      </c>
      <c r="D306" s="1">
        <f>C306</f>
        <v>551.38941</v>
      </c>
      <c r="E306" s="1">
        <v>0</v>
      </c>
      <c r="F306" s="1">
        <v>0</v>
      </c>
      <c r="G306" s="40">
        <f t="shared" si="72"/>
        <v>0</v>
      </c>
      <c r="H306" s="1"/>
      <c r="I306" s="1"/>
      <c r="J306" s="1"/>
      <c r="K306" s="40"/>
      <c r="L306" s="1"/>
      <c r="M306" s="1"/>
      <c r="N306" s="1"/>
      <c r="O306" s="40">
        <f t="shared" si="73"/>
        <v>551.38941</v>
      </c>
      <c r="P306" s="1">
        <v>0</v>
      </c>
      <c r="Q306" s="1">
        <v>551.38941</v>
      </c>
      <c r="R306" s="1">
        <v>0</v>
      </c>
      <c r="S306" s="40">
        <v>324.45776999999998</v>
      </c>
      <c r="T306" s="1"/>
      <c r="U306" s="1">
        <v>324.45776999999998</v>
      </c>
      <c r="V306" s="1"/>
      <c r="W306" s="40">
        <v>324.45776999999998</v>
      </c>
      <c r="X306" s="1"/>
      <c r="Y306" s="1">
        <v>324.45776999999998</v>
      </c>
      <c r="Z306" s="1"/>
      <c r="AA306" s="20">
        <f t="shared" si="74"/>
        <v>0</v>
      </c>
      <c r="AB306" s="1">
        <f t="shared" si="71"/>
        <v>0</v>
      </c>
      <c r="AC306" s="40">
        <f t="shared" si="71"/>
        <v>0</v>
      </c>
      <c r="AD306" s="4">
        <f t="shared" si="71"/>
        <v>0</v>
      </c>
      <c r="AE306" s="40">
        <f t="shared" si="75"/>
        <v>0</v>
      </c>
      <c r="AF306" s="136"/>
      <c r="AG306" s="21"/>
      <c r="AH306" s="137"/>
      <c r="AI306" s="21"/>
      <c r="AJ306" s="21"/>
      <c r="AM306" s="119">
        <f t="shared" si="66"/>
        <v>0</v>
      </c>
      <c r="AN306" s="119">
        <f t="shared" si="65"/>
        <v>0</v>
      </c>
    </row>
    <row r="307" spans="1:40" s="122" customFormat="1" ht="19.899999999999999" customHeight="1" x14ac:dyDescent="0.2">
      <c r="A307" s="15"/>
      <c r="B307" s="127" t="s">
        <v>32</v>
      </c>
      <c r="C307" s="1">
        <v>0</v>
      </c>
      <c r="D307" s="1"/>
      <c r="E307" s="1">
        <v>0</v>
      </c>
      <c r="F307" s="1">
        <v>0</v>
      </c>
      <c r="G307" s="40">
        <f t="shared" si="72"/>
        <v>0</v>
      </c>
      <c r="H307" s="1"/>
      <c r="I307" s="1"/>
      <c r="J307" s="1"/>
      <c r="K307" s="40"/>
      <c r="L307" s="1"/>
      <c r="M307" s="1"/>
      <c r="N307" s="1"/>
      <c r="O307" s="40">
        <f t="shared" si="73"/>
        <v>0</v>
      </c>
      <c r="P307" s="1">
        <v>0</v>
      </c>
      <c r="Q307" s="1">
        <v>0</v>
      </c>
      <c r="R307" s="1">
        <v>0</v>
      </c>
      <c r="S307" s="40">
        <v>0</v>
      </c>
      <c r="T307" s="1"/>
      <c r="U307" s="1"/>
      <c r="V307" s="1"/>
      <c r="W307" s="40">
        <v>0</v>
      </c>
      <c r="X307" s="1"/>
      <c r="Y307" s="1"/>
      <c r="Z307" s="1"/>
      <c r="AA307" s="20">
        <f t="shared" si="74"/>
        <v>0</v>
      </c>
      <c r="AB307" s="1">
        <f t="shared" si="71"/>
        <v>0</v>
      </c>
      <c r="AC307" s="40">
        <f t="shared" si="71"/>
        <v>0</v>
      </c>
      <c r="AD307" s="4">
        <f t="shared" si="71"/>
        <v>0</v>
      </c>
      <c r="AE307" s="40">
        <f t="shared" si="75"/>
        <v>0</v>
      </c>
      <c r="AF307" s="136"/>
      <c r="AG307" s="21"/>
      <c r="AH307" s="137"/>
      <c r="AI307" s="21"/>
      <c r="AJ307" s="21"/>
      <c r="AM307" s="119">
        <f t="shared" si="66"/>
        <v>0</v>
      </c>
      <c r="AN307" s="119">
        <f t="shared" si="65"/>
        <v>0</v>
      </c>
    </row>
    <row r="308" spans="1:40" s="122" customFormat="1" ht="19.899999999999999" customHeight="1" x14ac:dyDescent="0.2">
      <c r="A308" s="15"/>
      <c r="B308" s="127" t="s">
        <v>33</v>
      </c>
      <c r="C308" s="1">
        <v>0</v>
      </c>
      <c r="D308" s="1"/>
      <c r="E308" s="1">
        <v>0</v>
      </c>
      <c r="F308" s="1">
        <v>0</v>
      </c>
      <c r="G308" s="40">
        <f t="shared" si="72"/>
        <v>0</v>
      </c>
      <c r="H308" s="1"/>
      <c r="I308" s="1"/>
      <c r="J308" s="1"/>
      <c r="K308" s="40"/>
      <c r="L308" s="1"/>
      <c r="M308" s="1"/>
      <c r="N308" s="1"/>
      <c r="O308" s="40">
        <f t="shared" si="73"/>
        <v>0</v>
      </c>
      <c r="P308" s="1">
        <v>0</v>
      </c>
      <c r="Q308" s="1">
        <v>0</v>
      </c>
      <c r="R308" s="1">
        <v>0</v>
      </c>
      <c r="S308" s="40">
        <v>0</v>
      </c>
      <c r="T308" s="1"/>
      <c r="U308" s="1"/>
      <c r="V308" s="1"/>
      <c r="W308" s="40">
        <v>0</v>
      </c>
      <c r="X308" s="1"/>
      <c r="Y308" s="1"/>
      <c r="Z308" s="1"/>
      <c r="AA308" s="20">
        <f t="shared" si="74"/>
        <v>0</v>
      </c>
      <c r="AB308" s="1">
        <f t="shared" si="71"/>
        <v>0</v>
      </c>
      <c r="AC308" s="40">
        <f t="shared" si="71"/>
        <v>0</v>
      </c>
      <c r="AD308" s="4">
        <f t="shared" si="71"/>
        <v>0</v>
      </c>
      <c r="AE308" s="40">
        <f t="shared" si="75"/>
        <v>0</v>
      </c>
      <c r="AF308" s="136"/>
      <c r="AG308" s="21"/>
      <c r="AH308" s="137"/>
      <c r="AI308" s="21"/>
      <c r="AJ308" s="21"/>
      <c r="AM308" s="119">
        <f t="shared" si="66"/>
        <v>0</v>
      </c>
      <c r="AN308" s="119">
        <f t="shared" si="65"/>
        <v>0</v>
      </c>
    </row>
    <row r="309" spans="1:40" s="122" customFormat="1" ht="19.899999999999999" customHeight="1" x14ac:dyDescent="0.2">
      <c r="A309" s="15"/>
      <c r="B309" s="127" t="s">
        <v>34</v>
      </c>
      <c r="C309" s="1">
        <v>76.486280000000008</v>
      </c>
      <c r="D309" s="1"/>
      <c r="E309" s="1">
        <v>0</v>
      </c>
      <c r="F309" s="1">
        <v>0</v>
      </c>
      <c r="G309" s="40">
        <f t="shared" si="72"/>
        <v>0</v>
      </c>
      <c r="H309" s="1"/>
      <c r="I309" s="1"/>
      <c r="J309" s="1"/>
      <c r="K309" s="40"/>
      <c r="L309" s="1"/>
      <c r="M309" s="1"/>
      <c r="N309" s="1"/>
      <c r="O309" s="40">
        <f t="shared" si="73"/>
        <v>71.610590000000059</v>
      </c>
      <c r="P309" s="1">
        <v>0</v>
      </c>
      <c r="Q309" s="1">
        <v>71.610590000000059</v>
      </c>
      <c r="R309" s="1">
        <v>0</v>
      </c>
      <c r="S309" s="40">
        <f>T309+U309+V309</f>
        <v>12.452690000000018</v>
      </c>
      <c r="T309" s="1">
        <f>T305-SUM(T306:T308)</f>
        <v>0</v>
      </c>
      <c r="U309" s="1">
        <f>U305-SUM(U306:U308)</f>
        <v>12.452690000000018</v>
      </c>
      <c r="V309" s="1">
        <f>V305-SUM(V306:V308)</f>
        <v>0</v>
      </c>
      <c r="W309" s="40">
        <f>X309+Y309+Z309</f>
        <v>12.452690000000018</v>
      </c>
      <c r="X309" s="1">
        <f>X305-SUM(X306:X308)</f>
        <v>0</v>
      </c>
      <c r="Y309" s="1">
        <f>Y305-SUM(Y306:Y308)</f>
        <v>12.452690000000018</v>
      </c>
      <c r="Z309" s="1">
        <f>Z305-SUM(Z306:Z308)</f>
        <v>0</v>
      </c>
      <c r="AA309" s="20">
        <f t="shared" si="74"/>
        <v>0</v>
      </c>
      <c r="AB309" s="1">
        <f t="shared" si="71"/>
        <v>0</v>
      </c>
      <c r="AC309" s="40">
        <f t="shared" si="71"/>
        <v>0</v>
      </c>
      <c r="AD309" s="4">
        <f t="shared" si="71"/>
        <v>0</v>
      </c>
      <c r="AE309" s="40">
        <f t="shared" si="75"/>
        <v>0</v>
      </c>
      <c r="AF309" s="136"/>
      <c r="AG309" s="21"/>
      <c r="AH309" s="137"/>
      <c r="AI309" s="21"/>
      <c r="AJ309" s="21"/>
      <c r="AM309" s="119">
        <f t="shared" si="66"/>
        <v>0</v>
      </c>
      <c r="AN309" s="119">
        <f t="shared" si="65"/>
        <v>0</v>
      </c>
    </row>
    <row r="310" spans="1:40" s="122" customFormat="1" ht="48" customHeight="1" x14ac:dyDescent="0.2">
      <c r="A310" s="15">
        <v>57</v>
      </c>
      <c r="B310" s="145" t="s">
        <v>286</v>
      </c>
      <c r="C310" s="24">
        <v>588.29633999999999</v>
      </c>
      <c r="D310" s="24">
        <f>SUM(D311:D314)</f>
        <v>566.55206999999996</v>
      </c>
      <c r="E310" s="24">
        <v>0</v>
      </c>
      <c r="F310" s="24">
        <v>0</v>
      </c>
      <c r="G310" s="141">
        <f t="shared" si="72"/>
        <v>0</v>
      </c>
      <c r="H310" s="24"/>
      <c r="I310" s="24"/>
      <c r="J310" s="24"/>
      <c r="K310" s="141">
        <f>L310+M310+N310</f>
        <v>0</v>
      </c>
      <c r="L310" s="26"/>
      <c r="M310" s="26"/>
      <c r="N310" s="26"/>
      <c r="O310" s="25">
        <f t="shared" si="73"/>
        <v>638.79999999999995</v>
      </c>
      <c r="P310" s="26">
        <v>0</v>
      </c>
      <c r="Q310" s="26">
        <v>638.79999999999995</v>
      </c>
      <c r="R310" s="26">
        <v>0</v>
      </c>
      <c r="S310" s="40">
        <f>T310+U310+V310</f>
        <v>343.81713999999999</v>
      </c>
      <c r="T310" s="1">
        <v>0</v>
      </c>
      <c r="U310" s="1">
        <v>343.81713999999999</v>
      </c>
      <c r="V310" s="1">
        <v>0</v>
      </c>
      <c r="W310" s="25">
        <f>X310+Y310+Z310</f>
        <v>343.81713999999999</v>
      </c>
      <c r="X310" s="26">
        <v>0</v>
      </c>
      <c r="Y310" s="26">
        <v>343.81713999999999</v>
      </c>
      <c r="Z310" s="26">
        <v>0</v>
      </c>
      <c r="AA310" s="20">
        <f t="shared" si="74"/>
        <v>0</v>
      </c>
      <c r="AB310" s="1">
        <f t="shared" si="71"/>
        <v>0</v>
      </c>
      <c r="AC310" s="40">
        <f t="shared" si="71"/>
        <v>0</v>
      </c>
      <c r="AD310" s="4">
        <f t="shared" si="71"/>
        <v>0</v>
      </c>
      <c r="AE310" s="25">
        <f t="shared" si="75"/>
        <v>0</v>
      </c>
      <c r="AF310" s="147"/>
      <c r="AG310" s="148"/>
      <c r="AH310" s="149"/>
      <c r="AI310" s="148"/>
      <c r="AJ310" s="148"/>
      <c r="AM310" s="119">
        <f t="shared" si="66"/>
        <v>0</v>
      </c>
      <c r="AN310" s="119">
        <f t="shared" si="65"/>
        <v>0</v>
      </c>
    </row>
    <row r="311" spans="1:40" s="122" customFormat="1" ht="19.899999999999999" customHeight="1" x14ac:dyDescent="0.2">
      <c r="A311" s="15"/>
      <c r="B311" s="127" t="s">
        <v>31</v>
      </c>
      <c r="C311" s="1">
        <v>566.55206999999996</v>
      </c>
      <c r="D311" s="1">
        <f>C311</f>
        <v>566.55206999999996</v>
      </c>
      <c r="E311" s="1">
        <v>0</v>
      </c>
      <c r="F311" s="1">
        <v>0</v>
      </c>
      <c r="G311" s="40">
        <f t="shared" si="72"/>
        <v>0</v>
      </c>
      <c r="H311" s="1"/>
      <c r="I311" s="1"/>
      <c r="J311" s="1"/>
      <c r="K311" s="40"/>
      <c r="L311" s="1"/>
      <c r="M311" s="1"/>
      <c r="N311" s="1"/>
      <c r="O311" s="40">
        <f t="shared" si="73"/>
        <v>566.55206999999996</v>
      </c>
      <c r="P311" s="1">
        <v>0</v>
      </c>
      <c r="Q311" s="1">
        <v>566.55206999999996</v>
      </c>
      <c r="R311" s="1">
        <v>0</v>
      </c>
      <c r="S311" s="40">
        <v>331.10917000000001</v>
      </c>
      <c r="T311" s="1"/>
      <c r="U311" s="1">
        <v>331.10917000000001</v>
      </c>
      <c r="V311" s="1"/>
      <c r="W311" s="40">
        <v>331.10917000000001</v>
      </c>
      <c r="X311" s="1"/>
      <c r="Y311" s="1">
        <v>331.10917000000001</v>
      </c>
      <c r="Z311" s="1"/>
      <c r="AA311" s="20">
        <f t="shared" si="74"/>
        <v>0</v>
      </c>
      <c r="AB311" s="1">
        <f t="shared" si="71"/>
        <v>0</v>
      </c>
      <c r="AC311" s="40">
        <f t="shared" si="71"/>
        <v>0</v>
      </c>
      <c r="AD311" s="4">
        <f t="shared" si="71"/>
        <v>0</v>
      </c>
      <c r="AE311" s="40">
        <f t="shared" si="75"/>
        <v>0</v>
      </c>
      <c r="AF311" s="136"/>
      <c r="AG311" s="21"/>
      <c r="AH311" s="137"/>
      <c r="AI311" s="21"/>
      <c r="AJ311" s="21"/>
      <c r="AM311" s="119">
        <f t="shared" si="66"/>
        <v>0</v>
      </c>
      <c r="AN311" s="119">
        <f t="shared" si="65"/>
        <v>0</v>
      </c>
    </row>
    <row r="312" spans="1:40" s="122" customFormat="1" ht="19.899999999999999" customHeight="1" x14ac:dyDescent="0.2">
      <c r="A312" s="15"/>
      <c r="B312" s="127" t="s">
        <v>32</v>
      </c>
      <c r="C312" s="1">
        <v>0</v>
      </c>
      <c r="D312" s="1"/>
      <c r="E312" s="1">
        <v>0</v>
      </c>
      <c r="F312" s="1">
        <v>0</v>
      </c>
      <c r="G312" s="40">
        <f t="shared" si="72"/>
        <v>0</v>
      </c>
      <c r="H312" s="1"/>
      <c r="I312" s="1"/>
      <c r="J312" s="1"/>
      <c r="K312" s="40"/>
      <c r="L312" s="1"/>
      <c r="M312" s="1"/>
      <c r="N312" s="1"/>
      <c r="O312" s="40">
        <f t="shared" si="73"/>
        <v>0</v>
      </c>
      <c r="P312" s="1">
        <v>0</v>
      </c>
      <c r="Q312" s="1">
        <v>0</v>
      </c>
      <c r="R312" s="1">
        <v>0</v>
      </c>
      <c r="S312" s="40">
        <v>0</v>
      </c>
      <c r="T312" s="1"/>
      <c r="U312" s="1"/>
      <c r="V312" s="1"/>
      <c r="W312" s="40">
        <v>0</v>
      </c>
      <c r="X312" s="1"/>
      <c r="Y312" s="1"/>
      <c r="Z312" s="1"/>
      <c r="AA312" s="20">
        <f t="shared" si="74"/>
        <v>0</v>
      </c>
      <c r="AB312" s="1">
        <f t="shared" si="71"/>
        <v>0</v>
      </c>
      <c r="AC312" s="40">
        <f t="shared" si="71"/>
        <v>0</v>
      </c>
      <c r="AD312" s="4">
        <f t="shared" si="71"/>
        <v>0</v>
      </c>
      <c r="AE312" s="40">
        <f t="shared" si="75"/>
        <v>0</v>
      </c>
      <c r="AF312" s="136"/>
      <c r="AG312" s="21"/>
      <c r="AH312" s="137"/>
      <c r="AI312" s="21"/>
      <c r="AJ312" s="21"/>
      <c r="AM312" s="119">
        <f t="shared" si="66"/>
        <v>0</v>
      </c>
      <c r="AN312" s="119">
        <f t="shared" si="65"/>
        <v>0</v>
      </c>
    </row>
    <row r="313" spans="1:40" s="122" customFormat="1" ht="19.899999999999999" customHeight="1" x14ac:dyDescent="0.2">
      <c r="A313" s="15"/>
      <c r="B313" s="127" t="s">
        <v>33</v>
      </c>
      <c r="C313" s="1">
        <v>0</v>
      </c>
      <c r="D313" s="1"/>
      <c r="E313" s="1">
        <v>0</v>
      </c>
      <c r="F313" s="1">
        <v>0</v>
      </c>
      <c r="G313" s="40">
        <f t="shared" si="72"/>
        <v>0</v>
      </c>
      <c r="H313" s="1"/>
      <c r="I313" s="1"/>
      <c r="J313" s="1"/>
      <c r="K313" s="40"/>
      <c r="L313" s="1"/>
      <c r="M313" s="1"/>
      <c r="N313" s="1"/>
      <c r="O313" s="40">
        <f t="shared" si="73"/>
        <v>0</v>
      </c>
      <c r="P313" s="1">
        <v>0</v>
      </c>
      <c r="Q313" s="1">
        <v>0</v>
      </c>
      <c r="R313" s="1">
        <v>0</v>
      </c>
      <c r="S313" s="40">
        <v>0</v>
      </c>
      <c r="T313" s="1"/>
      <c r="U313" s="1"/>
      <c r="V313" s="1"/>
      <c r="W313" s="40">
        <v>0</v>
      </c>
      <c r="X313" s="1"/>
      <c r="Y313" s="1"/>
      <c r="Z313" s="1"/>
      <c r="AA313" s="20">
        <f t="shared" si="74"/>
        <v>0</v>
      </c>
      <c r="AB313" s="1">
        <f t="shared" si="71"/>
        <v>0</v>
      </c>
      <c r="AC313" s="40">
        <f t="shared" si="71"/>
        <v>0</v>
      </c>
      <c r="AD313" s="4">
        <f t="shared" si="71"/>
        <v>0</v>
      </c>
      <c r="AE313" s="40">
        <f t="shared" si="75"/>
        <v>0</v>
      </c>
      <c r="AF313" s="136"/>
      <c r="AG313" s="21"/>
      <c r="AH313" s="137"/>
      <c r="AI313" s="21"/>
      <c r="AJ313" s="21"/>
      <c r="AM313" s="119">
        <f t="shared" si="66"/>
        <v>0</v>
      </c>
      <c r="AN313" s="119">
        <f t="shared" si="65"/>
        <v>0</v>
      </c>
    </row>
    <row r="314" spans="1:40" s="122" customFormat="1" ht="19.899999999999999" customHeight="1" x14ac:dyDescent="0.2">
      <c r="A314" s="15"/>
      <c r="B314" s="127" t="s">
        <v>34</v>
      </c>
      <c r="C314" s="1">
        <v>21.74427</v>
      </c>
      <c r="D314" s="1"/>
      <c r="E314" s="1">
        <v>0</v>
      </c>
      <c r="F314" s="1">
        <v>0</v>
      </c>
      <c r="G314" s="40">
        <f t="shared" si="72"/>
        <v>0</v>
      </c>
      <c r="H314" s="1"/>
      <c r="I314" s="1"/>
      <c r="J314" s="1"/>
      <c r="K314" s="40"/>
      <c r="L314" s="1"/>
      <c r="M314" s="1"/>
      <c r="N314" s="1"/>
      <c r="O314" s="40">
        <f t="shared" si="73"/>
        <v>72.247929999999968</v>
      </c>
      <c r="P314" s="1">
        <v>0</v>
      </c>
      <c r="Q314" s="1">
        <v>72.247929999999968</v>
      </c>
      <c r="R314" s="1">
        <v>0</v>
      </c>
      <c r="S314" s="40">
        <f>T314+U314+V314</f>
        <v>12.707969999999989</v>
      </c>
      <c r="T314" s="1">
        <f>T310-SUM(T311:T313)</f>
        <v>0</v>
      </c>
      <c r="U314" s="1">
        <f>U310-SUM(U311:U313)</f>
        <v>12.707969999999989</v>
      </c>
      <c r="V314" s="1">
        <f>V310-SUM(V311:V313)</f>
        <v>0</v>
      </c>
      <c r="W314" s="40">
        <f>X314+Y314+Z314</f>
        <v>12.707969999999989</v>
      </c>
      <c r="X314" s="1">
        <f>X310-SUM(X311:X313)</f>
        <v>0</v>
      </c>
      <c r="Y314" s="1">
        <f>Y310-SUM(Y311:Y313)</f>
        <v>12.707969999999989</v>
      </c>
      <c r="Z314" s="1">
        <f>Z310-SUM(Z311:Z313)</f>
        <v>0</v>
      </c>
      <c r="AA314" s="20">
        <f t="shared" si="74"/>
        <v>0</v>
      </c>
      <c r="AB314" s="1">
        <f t="shared" si="71"/>
        <v>0</v>
      </c>
      <c r="AC314" s="40">
        <f t="shared" si="71"/>
        <v>0</v>
      </c>
      <c r="AD314" s="4">
        <f t="shared" si="71"/>
        <v>0</v>
      </c>
      <c r="AE314" s="40">
        <f t="shared" si="75"/>
        <v>0</v>
      </c>
      <c r="AF314" s="136"/>
      <c r="AG314" s="21"/>
      <c r="AH314" s="137"/>
      <c r="AI314" s="21"/>
      <c r="AJ314" s="21"/>
      <c r="AM314" s="119">
        <f t="shared" si="66"/>
        <v>0</v>
      </c>
      <c r="AN314" s="119">
        <f t="shared" si="65"/>
        <v>0</v>
      </c>
    </row>
    <row r="315" spans="1:40" s="122" customFormat="1" ht="48" customHeight="1" x14ac:dyDescent="0.2">
      <c r="A315" s="15">
        <v>58</v>
      </c>
      <c r="B315" s="145" t="s">
        <v>287</v>
      </c>
      <c r="C315" s="24">
        <v>627.87568999999996</v>
      </c>
      <c r="D315" s="24">
        <f>SUM(D316:D319)</f>
        <v>551.38941</v>
      </c>
      <c r="E315" s="24">
        <v>0</v>
      </c>
      <c r="F315" s="24">
        <v>0</v>
      </c>
      <c r="G315" s="141">
        <f t="shared" si="72"/>
        <v>0</v>
      </c>
      <c r="H315" s="24"/>
      <c r="I315" s="24"/>
      <c r="J315" s="24"/>
      <c r="K315" s="141">
        <f>L315+M315+N315</f>
        <v>0</v>
      </c>
      <c r="L315" s="26"/>
      <c r="M315" s="26"/>
      <c r="N315" s="26"/>
      <c r="O315" s="25">
        <f t="shared" si="73"/>
        <v>623</v>
      </c>
      <c r="P315" s="26">
        <v>0</v>
      </c>
      <c r="Q315" s="26">
        <v>623</v>
      </c>
      <c r="R315" s="26">
        <v>0</v>
      </c>
      <c r="S315" s="40">
        <f>T315+U315+V315</f>
        <v>336.91046</v>
      </c>
      <c r="T315" s="1">
        <v>0</v>
      </c>
      <c r="U315" s="1">
        <v>336.91046</v>
      </c>
      <c r="V315" s="1">
        <v>0</v>
      </c>
      <c r="W315" s="25">
        <f>X315+Y315+Z315</f>
        <v>336.91046</v>
      </c>
      <c r="X315" s="26">
        <v>0</v>
      </c>
      <c r="Y315" s="26">
        <v>336.91046</v>
      </c>
      <c r="Z315" s="26">
        <v>0</v>
      </c>
      <c r="AA315" s="20">
        <f t="shared" si="74"/>
        <v>0</v>
      </c>
      <c r="AB315" s="1">
        <f t="shared" si="71"/>
        <v>0</v>
      </c>
      <c r="AC315" s="40">
        <f t="shared" si="71"/>
        <v>0</v>
      </c>
      <c r="AD315" s="4">
        <f t="shared" si="71"/>
        <v>0</v>
      </c>
      <c r="AE315" s="25">
        <f t="shared" si="75"/>
        <v>0</v>
      </c>
      <c r="AF315" s="147"/>
      <c r="AG315" s="148"/>
      <c r="AH315" s="149"/>
      <c r="AI315" s="148"/>
      <c r="AJ315" s="148"/>
      <c r="AM315" s="119">
        <f t="shared" si="66"/>
        <v>0</v>
      </c>
      <c r="AN315" s="119">
        <f t="shared" si="65"/>
        <v>0</v>
      </c>
    </row>
    <row r="316" spans="1:40" s="122" customFormat="1" ht="19.899999999999999" customHeight="1" x14ac:dyDescent="0.2">
      <c r="A316" s="15"/>
      <c r="B316" s="127" t="s">
        <v>31</v>
      </c>
      <c r="C316" s="1">
        <v>551.38941</v>
      </c>
      <c r="D316" s="1">
        <f>C316</f>
        <v>551.38941</v>
      </c>
      <c r="E316" s="1">
        <v>0</v>
      </c>
      <c r="F316" s="1">
        <v>0</v>
      </c>
      <c r="G316" s="40">
        <f t="shared" si="72"/>
        <v>0</v>
      </c>
      <c r="H316" s="1"/>
      <c r="I316" s="1"/>
      <c r="J316" s="1"/>
      <c r="K316" s="40"/>
      <c r="L316" s="1"/>
      <c r="M316" s="1"/>
      <c r="N316" s="1"/>
      <c r="O316" s="40">
        <f t="shared" si="73"/>
        <v>551.38941</v>
      </c>
      <c r="P316" s="1">
        <v>0</v>
      </c>
      <c r="Q316" s="1">
        <v>551.38941</v>
      </c>
      <c r="R316" s="1">
        <v>0</v>
      </c>
      <c r="S316" s="40">
        <v>324.45776999999998</v>
      </c>
      <c r="T316" s="1"/>
      <c r="U316" s="1">
        <v>324.45776999999998</v>
      </c>
      <c r="V316" s="1"/>
      <c r="W316" s="40">
        <v>324.45776999999998</v>
      </c>
      <c r="X316" s="1"/>
      <c r="Y316" s="1">
        <v>324.45776999999998</v>
      </c>
      <c r="Z316" s="1"/>
      <c r="AA316" s="20">
        <f t="shared" si="74"/>
        <v>0</v>
      </c>
      <c r="AB316" s="1">
        <f t="shared" ref="AB316:AD379" si="76">X316+H316-L316-(T316-AF316)</f>
        <v>0</v>
      </c>
      <c r="AC316" s="40">
        <f t="shared" si="76"/>
        <v>0</v>
      </c>
      <c r="AD316" s="4">
        <f t="shared" si="76"/>
        <v>0</v>
      </c>
      <c r="AE316" s="40">
        <f t="shared" si="75"/>
        <v>0</v>
      </c>
      <c r="AF316" s="136"/>
      <c r="AG316" s="21"/>
      <c r="AH316" s="137"/>
      <c r="AI316" s="21"/>
      <c r="AJ316" s="21"/>
      <c r="AM316" s="119">
        <f t="shared" si="66"/>
        <v>0</v>
      </c>
      <c r="AN316" s="119">
        <f t="shared" si="65"/>
        <v>0</v>
      </c>
    </row>
    <row r="317" spans="1:40" s="122" customFormat="1" ht="19.899999999999999" customHeight="1" x14ac:dyDescent="0.2">
      <c r="A317" s="15"/>
      <c r="B317" s="127" t="s">
        <v>32</v>
      </c>
      <c r="C317" s="1">
        <v>0</v>
      </c>
      <c r="D317" s="1"/>
      <c r="E317" s="1">
        <v>0</v>
      </c>
      <c r="F317" s="1">
        <v>0</v>
      </c>
      <c r="G317" s="40">
        <f t="shared" si="72"/>
        <v>0</v>
      </c>
      <c r="H317" s="1"/>
      <c r="I317" s="1"/>
      <c r="J317" s="1"/>
      <c r="K317" s="40"/>
      <c r="L317" s="1"/>
      <c r="M317" s="1"/>
      <c r="N317" s="1"/>
      <c r="O317" s="40">
        <f t="shared" si="73"/>
        <v>0</v>
      </c>
      <c r="P317" s="1">
        <v>0</v>
      </c>
      <c r="Q317" s="1">
        <v>0</v>
      </c>
      <c r="R317" s="1">
        <v>0</v>
      </c>
      <c r="S317" s="40">
        <v>0</v>
      </c>
      <c r="T317" s="1"/>
      <c r="U317" s="1"/>
      <c r="V317" s="1"/>
      <c r="W317" s="40">
        <v>0</v>
      </c>
      <c r="X317" s="1"/>
      <c r="Y317" s="1"/>
      <c r="Z317" s="1"/>
      <c r="AA317" s="20">
        <f t="shared" si="74"/>
        <v>0</v>
      </c>
      <c r="AB317" s="1">
        <f t="shared" si="76"/>
        <v>0</v>
      </c>
      <c r="AC317" s="40">
        <f t="shared" si="76"/>
        <v>0</v>
      </c>
      <c r="AD317" s="4">
        <f t="shared" si="76"/>
        <v>0</v>
      </c>
      <c r="AE317" s="40">
        <f t="shared" si="75"/>
        <v>0</v>
      </c>
      <c r="AF317" s="136"/>
      <c r="AG317" s="21"/>
      <c r="AH317" s="137"/>
      <c r="AI317" s="21"/>
      <c r="AJ317" s="21"/>
      <c r="AM317" s="119">
        <f t="shared" si="66"/>
        <v>0</v>
      </c>
      <c r="AN317" s="119">
        <f t="shared" si="65"/>
        <v>0</v>
      </c>
    </row>
    <row r="318" spans="1:40" s="122" customFormat="1" ht="19.899999999999999" customHeight="1" x14ac:dyDescent="0.2">
      <c r="A318" s="15"/>
      <c r="B318" s="127" t="s">
        <v>33</v>
      </c>
      <c r="C318" s="1">
        <v>0</v>
      </c>
      <c r="D318" s="1"/>
      <c r="E318" s="1">
        <v>0</v>
      </c>
      <c r="F318" s="1">
        <v>0</v>
      </c>
      <c r="G318" s="40">
        <f t="shared" si="72"/>
        <v>0</v>
      </c>
      <c r="H318" s="1"/>
      <c r="I318" s="1"/>
      <c r="J318" s="1"/>
      <c r="K318" s="40"/>
      <c r="L318" s="1"/>
      <c r="M318" s="1"/>
      <c r="N318" s="1"/>
      <c r="O318" s="40">
        <f t="shared" si="73"/>
        <v>0</v>
      </c>
      <c r="P318" s="1">
        <v>0</v>
      </c>
      <c r="Q318" s="1">
        <v>0</v>
      </c>
      <c r="R318" s="1">
        <v>0</v>
      </c>
      <c r="S318" s="40">
        <v>0</v>
      </c>
      <c r="T318" s="1"/>
      <c r="U318" s="1"/>
      <c r="V318" s="1"/>
      <c r="W318" s="40">
        <v>0</v>
      </c>
      <c r="X318" s="1"/>
      <c r="Y318" s="1"/>
      <c r="Z318" s="1"/>
      <c r="AA318" s="20">
        <f t="shared" si="74"/>
        <v>0</v>
      </c>
      <c r="AB318" s="1">
        <f t="shared" si="76"/>
        <v>0</v>
      </c>
      <c r="AC318" s="40">
        <f t="shared" si="76"/>
        <v>0</v>
      </c>
      <c r="AD318" s="4">
        <f t="shared" si="76"/>
        <v>0</v>
      </c>
      <c r="AE318" s="40">
        <f t="shared" si="75"/>
        <v>0</v>
      </c>
      <c r="AF318" s="136"/>
      <c r="AG318" s="21"/>
      <c r="AH318" s="137"/>
      <c r="AI318" s="21"/>
      <c r="AJ318" s="21"/>
      <c r="AM318" s="119">
        <f t="shared" si="66"/>
        <v>0</v>
      </c>
      <c r="AN318" s="119">
        <f t="shared" si="65"/>
        <v>0</v>
      </c>
    </row>
    <row r="319" spans="1:40" s="122" customFormat="1" ht="19.899999999999999" customHeight="1" x14ac:dyDescent="0.2">
      <c r="A319" s="15"/>
      <c r="B319" s="127" t="s">
        <v>34</v>
      </c>
      <c r="C319" s="1">
        <v>76.486280000000008</v>
      </c>
      <c r="D319" s="1"/>
      <c r="E319" s="1">
        <v>0</v>
      </c>
      <c r="F319" s="1">
        <v>0</v>
      </c>
      <c r="G319" s="40">
        <f t="shared" si="72"/>
        <v>0</v>
      </c>
      <c r="H319" s="1"/>
      <c r="I319" s="1"/>
      <c r="J319" s="1"/>
      <c r="K319" s="40"/>
      <c r="L319" s="1"/>
      <c r="M319" s="1"/>
      <c r="N319" s="1"/>
      <c r="O319" s="40">
        <f t="shared" si="73"/>
        <v>71.610590000000059</v>
      </c>
      <c r="P319" s="1">
        <v>0</v>
      </c>
      <c r="Q319" s="1">
        <v>71.610590000000059</v>
      </c>
      <c r="R319" s="1">
        <v>0</v>
      </c>
      <c r="S319" s="40">
        <f>T319+U319+V319</f>
        <v>12.452690000000018</v>
      </c>
      <c r="T319" s="1">
        <f>T315-SUM(T316:T318)</f>
        <v>0</v>
      </c>
      <c r="U319" s="1">
        <f>U315-SUM(U316:U318)</f>
        <v>12.452690000000018</v>
      </c>
      <c r="V319" s="1">
        <f>V315-SUM(V316:V318)</f>
        <v>0</v>
      </c>
      <c r="W319" s="40">
        <f>X319+Y319+Z319</f>
        <v>12.452690000000018</v>
      </c>
      <c r="X319" s="1">
        <f>X315-SUM(X316:X318)</f>
        <v>0</v>
      </c>
      <c r="Y319" s="1">
        <f>Y315-SUM(Y316:Y318)</f>
        <v>12.452690000000018</v>
      </c>
      <c r="Z319" s="1">
        <f>Z315-SUM(Z316:Z318)</f>
        <v>0</v>
      </c>
      <c r="AA319" s="20">
        <f t="shared" si="74"/>
        <v>0</v>
      </c>
      <c r="AB319" s="1">
        <f t="shared" si="76"/>
        <v>0</v>
      </c>
      <c r="AC319" s="40">
        <f t="shared" si="76"/>
        <v>0</v>
      </c>
      <c r="AD319" s="4">
        <f t="shared" si="76"/>
        <v>0</v>
      </c>
      <c r="AE319" s="40">
        <f t="shared" si="75"/>
        <v>0</v>
      </c>
      <c r="AF319" s="136"/>
      <c r="AG319" s="21"/>
      <c r="AH319" s="137"/>
      <c r="AI319" s="21"/>
      <c r="AJ319" s="21"/>
      <c r="AM319" s="119">
        <f t="shared" si="66"/>
        <v>0</v>
      </c>
      <c r="AN319" s="119">
        <f t="shared" si="65"/>
        <v>0</v>
      </c>
    </row>
    <row r="320" spans="1:40" s="122" customFormat="1" ht="48" customHeight="1" x14ac:dyDescent="0.2">
      <c r="A320" s="15">
        <v>59</v>
      </c>
      <c r="B320" s="145" t="s">
        <v>288</v>
      </c>
      <c r="C320" s="24">
        <v>704.4514200000001</v>
      </c>
      <c r="D320" s="24">
        <f>SUM(D321:D324)</f>
        <v>625.13480000000004</v>
      </c>
      <c r="E320" s="24">
        <v>0</v>
      </c>
      <c r="F320" s="24">
        <v>0</v>
      </c>
      <c r="G320" s="141">
        <f t="shared" si="72"/>
        <v>0</v>
      </c>
      <c r="H320" s="24"/>
      <c r="I320" s="24"/>
      <c r="J320" s="24"/>
      <c r="K320" s="141">
        <f>L320+M320+N320</f>
        <v>0</v>
      </c>
      <c r="L320" s="26"/>
      <c r="M320" s="26"/>
      <c r="N320" s="26"/>
      <c r="O320" s="25">
        <f t="shared" si="73"/>
        <v>720.8</v>
      </c>
      <c r="P320" s="26">
        <v>0</v>
      </c>
      <c r="Q320" s="26">
        <v>720.8</v>
      </c>
      <c r="R320" s="26">
        <v>0</v>
      </c>
      <c r="S320" s="40">
        <f>T320+U320+V320</f>
        <v>370.53852999999998</v>
      </c>
      <c r="T320" s="1">
        <v>0</v>
      </c>
      <c r="U320" s="1">
        <v>370.53852999999998</v>
      </c>
      <c r="V320" s="1">
        <v>0</v>
      </c>
      <c r="W320" s="25">
        <f>X320+Y320+Z320</f>
        <v>370.53852999999998</v>
      </c>
      <c r="X320" s="26">
        <v>0</v>
      </c>
      <c r="Y320" s="26">
        <v>370.53852999999998</v>
      </c>
      <c r="Z320" s="26">
        <v>0</v>
      </c>
      <c r="AA320" s="20">
        <f t="shared" si="74"/>
        <v>0</v>
      </c>
      <c r="AB320" s="1">
        <f t="shared" si="76"/>
        <v>0</v>
      </c>
      <c r="AC320" s="40">
        <f t="shared" si="76"/>
        <v>0</v>
      </c>
      <c r="AD320" s="4">
        <f t="shared" si="76"/>
        <v>0</v>
      </c>
      <c r="AE320" s="25">
        <f t="shared" si="75"/>
        <v>0</v>
      </c>
      <c r="AF320" s="147"/>
      <c r="AG320" s="148"/>
      <c r="AH320" s="149"/>
      <c r="AI320" s="148"/>
      <c r="AJ320" s="148"/>
      <c r="AM320" s="119">
        <f t="shared" si="66"/>
        <v>0</v>
      </c>
      <c r="AN320" s="119">
        <f t="shared" si="65"/>
        <v>0</v>
      </c>
    </row>
    <row r="321" spans="1:40" s="122" customFormat="1" ht="19.899999999999999" customHeight="1" x14ac:dyDescent="0.2">
      <c r="A321" s="15"/>
      <c r="B321" s="127" t="s">
        <v>31</v>
      </c>
      <c r="C321" s="1">
        <v>625.13480000000004</v>
      </c>
      <c r="D321" s="1">
        <f>C321</f>
        <v>625.13480000000004</v>
      </c>
      <c r="E321" s="1">
        <v>0</v>
      </c>
      <c r="F321" s="1">
        <v>0</v>
      </c>
      <c r="G321" s="40">
        <f t="shared" si="72"/>
        <v>0</v>
      </c>
      <c r="H321" s="1"/>
      <c r="I321" s="1"/>
      <c r="J321" s="1"/>
      <c r="K321" s="40"/>
      <c r="L321" s="1"/>
      <c r="M321" s="1"/>
      <c r="N321" s="1"/>
      <c r="O321" s="40">
        <f t="shared" si="73"/>
        <v>625.13480000000004</v>
      </c>
      <c r="P321" s="1">
        <v>0</v>
      </c>
      <c r="Q321" s="1">
        <v>625.13480000000004</v>
      </c>
      <c r="R321" s="1">
        <v>0</v>
      </c>
      <c r="S321" s="40">
        <v>356.84289999999999</v>
      </c>
      <c r="T321" s="1"/>
      <c r="U321" s="1">
        <v>356.84289999999999</v>
      </c>
      <c r="V321" s="1"/>
      <c r="W321" s="40">
        <v>356.84289999999999</v>
      </c>
      <c r="X321" s="1"/>
      <c r="Y321" s="1">
        <v>356.84289999999999</v>
      </c>
      <c r="Z321" s="1"/>
      <c r="AA321" s="20">
        <f t="shared" si="74"/>
        <v>0</v>
      </c>
      <c r="AB321" s="1">
        <f t="shared" si="76"/>
        <v>0</v>
      </c>
      <c r="AC321" s="40">
        <f t="shared" si="76"/>
        <v>0</v>
      </c>
      <c r="AD321" s="4">
        <f t="shared" si="76"/>
        <v>0</v>
      </c>
      <c r="AE321" s="40">
        <f t="shared" si="75"/>
        <v>0</v>
      </c>
      <c r="AF321" s="136"/>
      <c r="AG321" s="21"/>
      <c r="AH321" s="137"/>
      <c r="AI321" s="21"/>
      <c r="AJ321" s="21"/>
      <c r="AM321" s="119">
        <f t="shared" si="66"/>
        <v>0</v>
      </c>
      <c r="AN321" s="119">
        <f t="shared" si="65"/>
        <v>0</v>
      </c>
    </row>
    <row r="322" spans="1:40" s="122" customFormat="1" ht="19.899999999999999" customHeight="1" x14ac:dyDescent="0.2">
      <c r="A322" s="15"/>
      <c r="B322" s="127" t="s">
        <v>32</v>
      </c>
      <c r="C322" s="1">
        <v>0</v>
      </c>
      <c r="D322" s="1"/>
      <c r="E322" s="1">
        <v>0</v>
      </c>
      <c r="F322" s="1">
        <v>0</v>
      </c>
      <c r="G322" s="40">
        <f t="shared" si="72"/>
        <v>0</v>
      </c>
      <c r="H322" s="1"/>
      <c r="I322" s="1"/>
      <c r="J322" s="1"/>
      <c r="K322" s="40"/>
      <c r="L322" s="1"/>
      <c r="M322" s="1"/>
      <c r="N322" s="1"/>
      <c r="O322" s="40">
        <f t="shared" si="73"/>
        <v>0</v>
      </c>
      <c r="P322" s="1">
        <v>0</v>
      </c>
      <c r="Q322" s="1">
        <v>0</v>
      </c>
      <c r="R322" s="1">
        <v>0</v>
      </c>
      <c r="S322" s="40">
        <v>0</v>
      </c>
      <c r="T322" s="1"/>
      <c r="U322" s="1"/>
      <c r="V322" s="1"/>
      <c r="W322" s="40">
        <v>0</v>
      </c>
      <c r="X322" s="1"/>
      <c r="Y322" s="1"/>
      <c r="Z322" s="1"/>
      <c r="AA322" s="20">
        <f t="shared" si="74"/>
        <v>0</v>
      </c>
      <c r="AB322" s="1">
        <f t="shared" si="76"/>
        <v>0</v>
      </c>
      <c r="AC322" s="40">
        <f t="shared" si="76"/>
        <v>0</v>
      </c>
      <c r="AD322" s="4">
        <f t="shared" si="76"/>
        <v>0</v>
      </c>
      <c r="AE322" s="40">
        <f t="shared" si="75"/>
        <v>0</v>
      </c>
      <c r="AF322" s="136"/>
      <c r="AG322" s="21"/>
      <c r="AH322" s="137"/>
      <c r="AI322" s="21"/>
      <c r="AJ322" s="21"/>
      <c r="AM322" s="119">
        <f t="shared" si="66"/>
        <v>0</v>
      </c>
      <c r="AN322" s="119">
        <f t="shared" si="65"/>
        <v>0</v>
      </c>
    </row>
    <row r="323" spans="1:40" s="122" customFormat="1" ht="19.899999999999999" customHeight="1" x14ac:dyDescent="0.2">
      <c r="A323" s="15"/>
      <c r="B323" s="127" t="s">
        <v>33</v>
      </c>
      <c r="C323" s="1">
        <v>0</v>
      </c>
      <c r="D323" s="1"/>
      <c r="E323" s="1">
        <v>0</v>
      </c>
      <c r="F323" s="1">
        <v>0</v>
      </c>
      <c r="G323" s="40">
        <f t="shared" si="72"/>
        <v>0</v>
      </c>
      <c r="H323" s="1"/>
      <c r="I323" s="1"/>
      <c r="J323" s="1"/>
      <c r="K323" s="40"/>
      <c r="L323" s="1"/>
      <c r="M323" s="1"/>
      <c r="N323" s="1"/>
      <c r="O323" s="40">
        <f t="shared" si="73"/>
        <v>0</v>
      </c>
      <c r="P323" s="1">
        <v>0</v>
      </c>
      <c r="Q323" s="1">
        <v>0</v>
      </c>
      <c r="R323" s="1">
        <v>0</v>
      </c>
      <c r="S323" s="40">
        <v>0</v>
      </c>
      <c r="T323" s="1"/>
      <c r="U323" s="1"/>
      <c r="V323" s="1"/>
      <c r="W323" s="40">
        <v>0</v>
      </c>
      <c r="X323" s="1"/>
      <c r="Y323" s="1"/>
      <c r="Z323" s="1"/>
      <c r="AA323" s="20">
        <f t="shared" si="74"/>
        <v>0</v>
      </c>
      <c r="AB323" s="1">
        <f t="shared" si="76"/>
        <v>0</v>
      </c>
      <c r="AC323" s="40">
        <f t="shared" si="76"/>
        <v>0</v>
      </c>
      <c r="AD323" s="4">
        <f t="shared" si="76"/>
        <v>0</v>
      </c>
      <c r="AE323" s="40">
        <f t="shared" si="75"/>
        <v>0</v>
      </c>
      <c r="AF323" s="136"/>
      <c r="AG323" s="21"/>
      <c r="AH323" s="137"/>
      <c r="AI323" s="21"/>
      <c r="AJ323" s="21"/>
      <c r="AM323" s="119">
        <f t="shared" si="66"/>
        <v>0</v>
      </c>
      <c r="AN323" s="119">
        <f t="shared" si="65"/>
        <v>0</v>
      </c>
    </row>
    <row r="324" spans="1:40" s="122" customFormat="1" ht="19.899999999999999" customHeight="1" x14ac:dyDescent="0.2">
      <c r="A324" s="15"/>
      <c r="B324" s="127" t="s">
        <v>34</v>
      </c>
      <c r="C324" s="1">
        <v>79.31662</v>
      </c>
      <c r="D324" s="1"/>
      <c r="E324" s="1">
        <v>0</v>
      </c>
      <c r="F324" s="1">
        <v>0</v>
      </c>
      <c r="G324" s="40">
        <f t="shared" si="72"/>
        <v>0</v>
      </c>
      <c r="H324" s="1"/>
      <c r="I324" s="1"/>
      <c r="J324" s="1"/>
      <c r="K324" s="40"/>
      <c r="L324" s="1"/>
      <c r="M324" s="1"/>
      <c r="N324" s="1"/>
      <c r="O324" s="40">
        <f t="shared" si="73"/>
        <v>95.665199999999899</v>
      </c>
      <c r="P324" s="1">
        <v>0</v>
      </c>
      <c r="Q324" s="1">
        <v>95.665199999999899</v>
      </c>
      <c r="R324" s="1">
        <v>0</v>
      </c>
      <c r="S324" s="40">
        <f>T324+U324+V324</f>
        <v>13.695629999999994</v>
      </c>
      <c r="T324" s="1">
        <f>T320-SUM(T321:T323)</f>
        <v>0</v>
      </c>
      <c r="U324" s="1">
        <f>U320-SUM(U321:U323)</f>
        <v>13.695629999999994</v>
      </c>
      <c r="V324" s="1">
        <f>V320-SUM(V321:V323)</f>
        <v>0</v>
      </c>
      <c r="W324" s="40">
        <f>X324+Y324+Z324</f>
        <v>13.695629999999994</v>
      </c>
      <c r="X324" s="1">
        <f>X320-SUM(X321:X323)</f>
        <v>0</v>
      </c>
      <c r="Y324" s="1">
        <f>Y320-SUM(Y321:Y323)</f>
        <v>13.695629999999994</v>
      </c>
      <c r="Z324" s="1">
        <f>Z320-SUM(Z321:Z323)</f>
        <v>0</v>
      </c>
      <c r="AA324" s="20">
        <f t="shared" si="74"/>
        <v>0</v>
      </c>
      <c r="AB324" s="1">
        <f t="shared" si="76"/>
        <v>0</v>
      </c>
      <c r="AC324" s="40">
        <f t="shared" si="76"/>
        <v>0</v>
      </c>
      <c r="AD324" s="4">
        <f t="shared" si="76"/>
        <v>0</v>
      </c>
      <c r="AE324" s="40">
        <f t="shared" si="75"/>
        <v>0</v>
      </c>
      <c r="AF324" s="136"/>
      <c r="AG324" s="21"/>
      <c r="AH324" s="137"/>
      <c r="AI324" s="21"/>
      <c r="AJ324" s="21"/>
      <c r="AM324" s="119">
        <f t="shared" si="66"/>
        <v>0</v>
      </c>
      <c r="AN324" s="119">
        <f t="shared" si="65"/>
        <v>0</v>
      </c>
    </row>
    <row r="325" spans="1:40" s="122" customFormat="1" ht="72" customHeight="1" x14ac:dyDescent="0.2">
      <c r="A325" s="15">
        <v>60</v>
      </c>
      <c r="B325" s="145" t="s">
        <v>289</v>
      </c>
      <c r="C325" s="24">
        <v>649.12747000000013</v>
      </c>
      <c r="D325" s="24">
        <f>SUM(D326:D329)</f>
        <v>625.13480000000004</v>
      </c>
      <c r="E325" s="24">
        <v>0</v>
      </c>
      <c r="F325" s="24">
        <v>0</v>
      </c>
      <c r="G325" s="141">
        <f t="shared" si="72"/>
        <v>0</v>
      </c>
      <c r="H325" s="24"/>
      <c r="I325" s="24"/>
      <c r="J325" s="24"/>
      <c r="K325" s="141">
        <f>L325+M325+N325</f>
        <v>0</v>
      </c>
      <c r="L325" s="26"/>
      <c r="M325" s="26"/>
      <c r="N325" s="26"/>
      <c r="O325" s="25">
        <f t="shared" si="73"/>
        <v>720.8</v>
      </c>
      <c r="P325" s="26">
        <v>0</v>
      </c>
      <c r="Q325" s="26">
        <v>720.8</v>
      </c>
      <c r="R325" s="26">
        <v>0</v>
      </c>
      <c r="S325" s="40">
        <f>T325+U325+V325</f>
        <v>370.53852999999998</v>
      </c>
      <c r="T325" s="1">
        <v>0</v>
      </c>
      <c r="U325" s="1">
        <v>370.53852999999998</v>
      </c>
      <c r="V325" s="1">
        <v>0</v>
      </c>
      <c r="W325" s="25">
        <f>X325+Y325+Z325</f>
        <v>370.53852999999998</v>
      </c>
      <c r="X325" s="26">
        <v>0</v>
      </c>
      <c r="Y325" s="26">
        <v>370.53852999999998</v>
      </c>
      <c r="Z325" s="26">
        <v>0</v>
      </c>
      <c r="AA325" s="20">
        <f t="shared" si="74"/>
        <v>0</v>
      </c>
      <c r="AB325" s="1">
        <f t="shared" si="76"/>
        <v>0</v>
      </c>
      <c r="AC325" s="40">
        <f t="shared" si="76"/>
        <v>0</v>
      </c>
      <c r="AD325" s="4">
        <f t="shared" si="76"/>
        <v>0</v>
      </c>
      <c r="AE325" s="25">
        <f t="shared" si="75"/>
        <v>0</v>
      </c>
      <c r="AF325" s="147"/>
      <c r="AG325" s="148"/>
      <c r="AH325" s="149"/>
      <c r="AI325" s="148"/>
      <c r="AJ325" s="148"/>
      <c r="AM325" s="119">
        <f t="shared" si="66"/>
        <v>0</v>
      </c>
      <c r="AN325" s="119">
        <f t="shared" si="65"/>
        <v>0</v>
      </c>
    </row>
    <row r="326" spans="1:40" s="122" customFormat="1" ht="19.899999999999999" customHeight="1" x14ac:dyDescent="0.2">
      <c r="A326" s="15"/>
      <c r="B326" s="127" t="s">
        <v>31</v>
      </c>
      <c r="C326" s="1">
        <v>625.13480000000004</v>
      </c>
      <c r="D326" s="1">
        <f>C326</f>
        <v>625.13480000000004</v>
      </c>
      <c r="E326" s="1">
        <v>0</v>
      </c>
      <c r="F326" s="1">
        <v>0</v>
      </c>
      <c r="G326" s="40">
        <f t="shared" si="72"/>
        <v>0</v>
      </c>
      <c r="H326" s="1"/>
      <c r="I326" s="1"/>
      <c r="J326" s="1"/>
      <c r="K326" s="40"/>
      <c r="L326" s="1"/>
      <c r="M326" s="1"/>
      <c r="N326" s="1"/>
      <c r="O326" s="40">
        <f t="shared" si="73"/>
        <v>625.13480000000004</v>
      </c>
      <c r="P326" s="1">
        <v>0</v>
      </c>
      <c r="Q326" s="1">
        <v>625.13480000000004</v>
      </c>
      <c r="R326" s="1">
        <v>0</v>
      </c>
      <c r="S326" s="40">
        <v>356.84289999999999</v>
      </c>
      <c r="T326" s="1"/>
      <c r="U326" s="1">
        <v>356.84289999999999</v>
      </c>
      <c r="V326" s="1"/>
      <c r="W326" s="40">
        <v>356.84289999999999</v>
      </c>
      <c r="X326" s="1"/>
      <c r="Y326" s="1">
        <v>356.84289999999999</v>
      </c>
      <c r="Z326" s="1"/>
      <c r="AA326" s="20">
        <f t="shared" si="74"/>
        <v>0</v>
      </c>
      <c r="AB326" s="1">
        <f t="shared" si="76"/>
        <v>0</v>
      </c>
      <c r="AC326" s="40">
        <f t="shared" si="76"/>
        <v>0</v>
      </c>
      <c r="AD326" s="4">
        <f t="shared" si="76"/>
        <v>0</v>
      </c>
      <c r="AE326" s="40">
        <f t="shared" si="75"/>
        <v>0</v>
      </c>
      <c r="AF326" s="136"/>
      <c r="AG326" s="21"/>
      <c r="AH326" s="137"/>
      <c r="AI326" s="21"/>
      <c r="AJ326" s="21"/>
      <c r="AM326" s="119">
        <f t="shared" si="66"/>
        <v>0</v>
      </c>
      <c r="AN326" s="119">
        <f t="shared" si="65"/>
        <v>0</v>
      </c>
    </row>
    <row r="327" spans="1:40" s="122" customFormat="1" ht="19.899999999999999" customHeight="1" x14ac:dyDescent="0.2">
      <c r="A327" s="15"/>
      <c r="B327" s="127" t="s">
        <v>32</v>
      </c>
      <c r="C327" s="1">
        <v>0</v>
      </c>
      <c r="D327" s="1"/>
      <c r="E327" s="1">
        <v>0</v>
      </c>
      <c r="F327" s="1">
        <v>0</v>
      </c>
      <c r="G327" s="40">
        <f t="shared" si="72"/>
        <v>0</v>
      </c>
      <c r="H327" s="1"/>
      <c r="I327" s="1"/>
      <c r="J327" s="1"/>
      <c r="K327" s="40"/>
      <c r="L327" s="1"/>
      <c r="M327" s="1"/>
      <c r="N327" s="1"/>
      <c r="O327" s="40">
        <f t="shared" si="73"/>
        <v>0</v>
      </c>
      <c r="P327" s="1">
        <v>0</v>
      </c>
      <c r="Q327" s="1">
        <v>0</v>
      </c>
      <c r="R327" s="1">
        <v>0</v>
      </c>
      <c r="S327" s="40">
        <v>0</v>
      </c>
      <c r="T327" s="1"/>
      <c r="U327" s="1"/>
      <c r="V327" s="1"/>
      <c r="W327" s="40">
        <v>0</v>
      </c>
      <c r="X327" s="1"/>
      <c r="Y327" s="1"/>
      <c r="Z327" s="1"/>
      <c r="AA327" s="20">
        <f t="shared" si="74"/>
        <v>0</v>
      </c>
      <c r="AB327" s="1">
        <f t="shared" si="76"/>
        <v>0</v>
      </c>
      <c r="AC327" s="40">
        <f t="shared" si="76"/>
        <v>0</v>
      </c>
      <c r="AD327" s="4">
        <f t="shared" si="76"/>
        <v>0</v>
      </c>
      <c r="AE327" s="40">
        <f t="shared" si="75"/>
        <v>0</v>
      </c>
      <c r="AF327" s="136"/>
      <c r="AG327" s="21"/>
      <c r="AH327" s="137"/>
      <c r="AI327" s="21"/>
      <c r="AJ327" s="21"/>
      <c r="AM327" s="119">
        <f t="shared" si="66"/>
        <v>0</v>
      </c>
      <c r="AN327" s="119">
        <f t="shared" si="65"/>
        <v>0</v>
      </c>
    </row>
    <row r="328" spans="1:40" s="122" customFormat="1" ht="19.899999999999999" customHeight="1" x14ac:dyDescent="0.2">
      <c r="A328" s="15"/>
      <c r="B328" s="127" t="s">
        <v>33</v>
      </c>
      <c r="C328" s="1">
        <v>0</v>
      </c>
      <c r="D328" s="1"/>
      <c r="E328" s="1">
        <v>0</v>
      </c>
      <c r="F328" s="1">
        <v>0</v>
      </c>
      <c r="G328" s="40">
        <f t="shared" si="72"/>
        <v>0</v>
      </c>
      <c r="H328" s="1"/>
      <c r="I328" s="1"/>
      <c r="J328" s="1"/>
      <c r="K328" s="40"/>
      <c r="L328" s="1"/>
      <c r="M328" s="1"/>
      <c r="N328" s="1"/>
      <c r="O328" s="40">
        <f t="shared" si="73"/>
        <v>0</v>
      </c>
      <c r="P328" s="1">
        <v>0</v>
      </c>
      <c r="Q328" s="1">
        <v>0</v>
      </c>
      <c r="R328" s="1">
        <v>0</v>
      </c>
      <c r="S328" s="40">
        <v>0</v>
      </c>
      <c r="T328" s="1"/>
      <c r="U328" s="1"/>
      <c r="V328" s="1"/>
      <c r="W328" s="40">
        <v>0</v>
      </c>
      <c r="X328" s="1"/>
      <c r="Y328" s="1"/>
      <c r="Z328" s="1"/>
      <c r="AA328" s="20">
        <f t="shared" si="74"/>
        <v>0</v>
      </c>
      <c r="AB328" s="1">
        <f t="shared" si="76"/>
        <v>0</v>
      </c>
      <c r="AC328" s="40">
        <f t="shared" si="76"/>
        <v>0</v>
      </c>
      <c r="AD328" s="4">
        <f t="shared" si="76"/>
        <v>0</v>
      </c>
      <c r="AE328" s="40">
        <f t="shared" si="75"/>
        <v>0</v>
      </c>
      <c r="AF328" s="136"/>
      <c r="AG328" s="21"/>
      <c r="AH328" s="137"/>
      <c r="AI328" s="21"/>
      <c r="AJ328" s="21"/>
      <c r="AM328" s="119">
        <f t="shared" si="66"/>
        <v>0</v>
      </c>
      <c r="AN328" s="119">
        <f t="shared" si="65"/>
        <v>0</v>
      </c>
    </row>
    <row r="329" spans="1:40" s="122" customFormat="1" ht="19.899999999999999" customHeight="1" x14ac:dyDescent="0.2">
      <c r="A329" s="15"/>
      <c r="B329" s="127" t="s">
        <v>34</v>
      </c>
      <c r="C329" s="1">
        <v>23.99267</v>
      </c>
      <c r="D329" s="1"/>
      <c r="E329" s="1">
        <v>0</v>
      </c>
      <c r="F329" s="1">
        <v>0</v>
      </c>
      <c r="G329" s="40">
        <f t="shared" si="72"/>
        <v>0</v>
      </c>
      <c r="H329" s="1"/>
      <c r="I329" s="1"/>
      <c r="J329" s="1"/>
      <c r="K329" s="40"/>
      <c r="L329" s="1"/>
      <c r="M329" s="1"/>
      <c r="N329" s="1"/>
      <c r="O329" s="40">
        <f t="shared" si="73"/>
        <v>95.665199999999857</v>
      </c>
      <c r="P329" s="1">
        <v>0</v>
      </c>
      <c r="Q329" s="1">
        <v>95.665199999999857</v>
      </c>
      <c r="R329" s="1">
        <v>0</v>
      </c>
      <c r="S329" s="40">
        <f>T329+U329+V329</f>
        <v>13.695629999999994</v>
      </c>
      <c r="T329" s="1">
        <f>T325-SUM(T326:T328)</f>
        <v>0</v>
      </c>
      <c r="U329" s="1">
        <f>U325-SUM(U326:U328)</f>
        <v>13.695629999999994</v>
      </c>
      <c r="V329" s="1">
        <f>V325-SUM(V326:V328)</f>
        <v>0</v>
      </c>
      <c r="W329" s="40">
        <f>X329+Y329+Z329</f>
        <v>13.695629999999994</v>
      </c>
      <c r="X329" s="1">
        <f>X325-SUM(X326:X328)</f>
        <v>0</v>
      </c>
      <c r="Y329" s="1">
        <f>Y325-SUM(Y326:Y328)</f>
        <v>13.695629999999994</v>
      </c>
      <c r="Z329" s="1">
        <f>Z325-SUM(Z326:Z328)</f>
        <v>0</v>
      </c>
      <c r="AA329" s="20">
        <f t="shared" si="74"/>
        <v>0</v>
      </c>
      <c r="AB329" s="1">
        <f t="shared" si="76"/>
        <v>0</v>
      </c>
      <c r="AC329" s="40">
        <f t="shared" si="76"/>
        <v>0</v>
      </c>
      <c r="AD329" s="4">
        <f t="shared" si="76"/>
        <v>0</v>
      </c>
      <c r="AE329" s="40">
        <f t="shared" si="75"/>
        <v>0</v>
      </c>
      <c r="AF329" s="136"/>
      <c r="AG329" s="21"/>
      <c r="AH329" s="137"/>
      <c r="AI329" s="21"/>
      <c r="AJ329" s="21"/>
      <c r="AM329" s="119">
        <f t="shared" si="66"/>
        <v>0</v>
      </c>
      <c r="AN329" s="119">
        <f t="shared" si="65"/>
        <v>0</v>
      </c>
    </row>
    <row r="330" spans="1:40" s="122" customFormat="1" ht="48" customHeight="1" x14ac:dyDescent="0.2">
      <c r="A330" s="15">
        <v>61</v>
      </c>
      <c r="B330" s="145" t="s">
        <v>290</v>
      </c>
      <c r="C330" s="24">
        <v>704.4514200000001</v>
      </c>
      <c r="D330" s="24">
        <f>SUM(D331:D334)</f>
        <v>625.13480000000004</v>
      </c>
      <c r="E330" s="24">
        <v>0</v>
      </c>
      <c r="F330" s="24">
        <v>0</v>
      </c>
      <c r="G330" s="141">
        <f t="shared" si="72"/>
        <v>0</v>
      </c>
      <c r="H330" s="24"/>
      <c r="I330" s="24"/>
      <c r="J330" s="24"/>
      <c r="K330" s="141">
        <f>L330+M330+N330</f>
        <v>0</v>
      </c>
      <c r="L330" s="26"/>
      <c r="M330" s="26"/>
      <c r="N330" s="26"/>
      <c r="O330" s="25">
        <f t="shared" si="73"/>
        <v>720.8</v>
      </c>
      <c r="P330" s="26">
        <v>0</v>
      </c>
      <c r="Q330" s="26">
        <v>720.8</v>
      </c>
      <c r="R330" s="26">
        <v>0</v>
      </c>
      <c r="S330" s="40">
        <f>T330+U330+V330</f>
        <v>370.53852999999998</v>
      </c>
      <c r="T330" s="1">
        <v>0</v>
      </c>
      <c r="U330" s="1">
        <v>370.53852999999998</v>
      </c>
      <c r="V330" s="1">
        <v>0</v>
      </c>
      <c r="W330" s="25">
        <f>X330+Y330+Z330</f>
        <v>370.53852999999998</v>
      </c>
      <c r="X330" s="26">
        <v>0</v>
      </c>
      <c r="Y330" s="26">
        <v>370.53852999999998</v>
      </c>
      <c r="Z330" s="26">
        <v>0</v>
      </c>
      <c r="AA330" s="20">
        <f t="shared" si="74"/>
        <v>0</v>
      </c>
      <c r="AB330" s="1">
        <f t="shared" si="76"/>
        <v>0</v>
      </c>
      <c r="AC330" s="40">
        <f t="shared" si="76"/>
        <v>0</v>
      </c>
      <c r="AD330" s="4">
        <f t="shared" si="76"/>
        <v>0</v>
      </c>
      <c r="AE330" s="25">
        <f t="shared" si="75"/>
        <v>0</v>
      </c>
      <c r="AF330" s="147"/>
      <c r="AG330" s="148"/>
      <c r="AH330" s="149"/>
      <c r="AI330" s="148"/>
      <c r="AJ330" s="148"/>
      <c r="AM330" s="119">
        <f t="shared" si="66"/>
        <v>0</v>
      </c>
      <c r="AN330" s="119">
        <f t="shared" ref="AN330:AN393" si="77">AA330-AE330</f>
        <v>0</v>
      </c>
    </row>
    <row r="331" spans="1:40" s="122" customFormat="1" ht="19.899999999999999" customHeight="1" x14ac:dyDescent="0.2">
      <c r="A331" s="15"/>
      <c r="B331" s="127" t="s">
        <v>31</v>
      </c>
      <c r="C331" s="1">
        <v>625.13480000000004</v>
      </c>
      <c r="D331" s="1">
        <f>C331</f>
        <v>625.13480000000004</v>
      </c>
      <c r="E331" s="1">
        <v>0</v>
      </c>
      <c r="F331" s="1">
        <v>0</v>
      </c>
      <c r="G331" s="40">
        <f t="shared" si="72"/>
        <v>0</v>
      </c>
      <c r="H331" s="1"/>
      <c r="I331" s="1"/>
      <c r="J331" s="1"/>
      <c r="K331" s="40"/>
      <c r="L331" s="1"/>
      <c r="M331" s="1"/>
      <c r="N331" s="1"/>
      <c r="O331" s="40">
        <f t="shared" si="73"/>
        <v>625.13480000000004</v>
      </c>
      <c r="P331" s="1">
        <v>0</v>
      </c>
      <c r="Q331" s="1">
        <v>625.13480000000004</v>
      </c>
      <c r="R331" s="1">
        <v>0</v>
      </c>
      <c r="S331" s="40">
        <v>356.84289999999999</v>
      </c>
      <c r="T331" s="1"/>
      <c r="U331" s="1">
        <v>356.84289999999999</v>
      </c>
      <c r="V331" s="1"/>
      <c r="W331" s="40">
        <v>356.84289999999999</v>
      </c>
      <c r="X331" s="1"/>
      <c r="Y331" s="1">
        <v>356.84289999999999</v>
      </c>
      <c r="Z331" s="1"/>
      <c r="AA331" s="20">
        <f t="shared" si="74"/>
        <v>0</v>
      </c>
      <c r="AB331" s="1">
        <f t="shared" si="76"/>
        <v>0</v>
      </c>
      <c r="AC331" s="40">
        <f t="shared" si="76"/>
        <v>0</v>
      </c>
      <c r="AD331" s="4">
        <f t="shared" si="76"/>
        <v>0</v>
      </c>
      <c r="AE331" s="40">
        <f t="shared" si="75"/>
        <v>0</v>
      </c>
      <c r="AF331" s="136"/>
      <c r="AG331" s="21"/>
      <c r="AH331" s="137"/>
      <c r="AI331" s="21"/>
      <c r="AJ331" s="21"/>
      <c r="AM331" s="119">
        <f t="shared" ref="AM331:AM394" si="78">G331+W331-K331-S331</f>
        <v>0</v>
      </c>
      <c r="AN331" s="119">
        <f t="shared" si="77"/>
        <v>0</v>
      </c>
    </row>
    <row r="332" spans="1:40" s="122" customFormat="1" ht="19.899999999999999" customHeight="1" x14ac:dyDescent="0.2">
      <c r="A332" s="15"/>
      <c r="B332" s="127" t="s">
        <v>32</v>
      </c>
      <c r="C332" s="1">
        <v>0</v>
      </c>
      <c r="D332" s="1"/>
      <c r="E332" s="1">
        <v>0</v>
      </c>
      <c r="F332" s="1">
        <v>0</v>
      </c>
      <c r="G332" s="40">
        <f t="shared" si="72"/>
        <v>0</v>
      </c>
      <c r="H332" s="1"/>
      <c r="I332" s="1"/>
      <c r="J332" s="1"/>
      <c r="K332" s="40"/>
      <c r="L332" s="1"/>
      <c r="M332" s="1"/>
      <c r="N332" s="1"/>
      <c r="O332" s="40">
        <f t="shared" si="73"/>
        <v>0</v>
      </c>
      <c r="P332" s="1">
        <v>0</v>
      </c>
      <c r="Q332" s="1">
        <v>0</v>
      </c>
      <c r="R332" s="1">
        <v>0</v>
      </c>
      <c r="S332" s="40">
        <v>0</v>
      </c>
      <c r="T332" s="1"/>
      <c r="U332" s="1"/>
      <c r="V332" s="1"/>
      <c r="W332" s="40">
        <v>0</v>
      </c>
      <c r="X332" s="1"/>
      <c r="Y332" s="1"/>
      <c r="Z332" s="1"/>
      <c r="AA332" s="20">
        <f t="shared" si="74"/>
        <v>0</v>
      </c>
      <c r="AB332" s="1">
        <f t="shared" si="76"/>
        <v>0</v>
      </c>
      <c r="AC332" s="40">
        <f t="shared" si="76"/>
        <v>0</v>
      </c>
      <c r="AD332" s="4">
        <f t="shared" si="76"/>
        <v>0</v>
      </c>
      <c r="AE332" s="40">
        <f t="shared" si="75"/>
        <v>0</v>
      </c>
      <c r="AF332" s="136"/>
      <c r="AG332" s="21"/>
      <c r="AH332" s="137"/>
      <c r="AI332" s="21"/>
      <c r="AJ332" s="21"/>
      <c r="AM332" s="119">
        <f t="shared" si="78"/>
        <v>0</v>
      </c>
      <c r="AN332" s="119">
        <f t="shared" si="77"/>
        <v>0</v>
      </c>
    </row>
    <row r="333" spans="1:40" s="122" customFormat="1" ht="19.899999999999999" customHeight="1" x14ac:dyDescent="0.2">
      <c r="A333" s="15"/>
      <c r="B333" s="127" t="s">
        <v>33</v>
      </c>
      <c r="C333" s="1">
        <v>0</v>
      </c>
      <c r="D333" s="1"/>
      <c r="E333" s="1">
        <v>0</v>
      </c>
      <c r="F333" s="1">
        <v>0</v>
      </c>
      <c r="G333" s="40">
        <f t="shared" si="72"/>
        <v>0</v>
      </c>
      <c r="H333" s="1"/>
      <c r="I333" s="1"/>
      <c r="J333" s="1"/>
      <c r="K333" s="40"/>
      <c r="L333" s="1"/>
      <c r="M333" s="1"/>
      <c r="N333" s="1"/>
      <c r="O333" s="40">
        <f t="shared" si="73"/>
        <v>0</v>
      </c>
      <c r="P333" s="1">
        <v>0</v>
      </c>
      <c r="Q333" s="1">
        <v>0</v>
      </c>
      <c r="R333" s="1">
        <v>0</v>
      </c>
      <c r="S333" s="40">
        <v>0</v>
      </c>
      <c r="T333" s="1"/>
      <c r="U333" s="1"/>
      <c r="V333" s="1"/>
      <c r="W333" s="40">
        <v>0</v>
      </c>
      <c r="X333" s="1"/>
      <c r="Y333" s="1"/>
      <c r="Z333" s="1"/>
      <c r="AA333" s="20">
        <f t="shared" si="74"/>
        <v>0</v>
      </c>
      <c r="AB333" s="1">
        <f t="shared" si="76"/>
        <v>0</v>
      </c>
      <c r="AC333" s="40">
        <f t="shared" si="76"/>
        <v>0</v>
      </c>
      <c r="AD333" s="4">
        <f t="shared" si="76"/>
        <v>0</v>
      </c>
      <c r="AE333" s="40">
        <f t="shared" si="75"/>
        <v>0</v>
      </c>
      <c r="AF333" s="136"/>
      <c r="AG333" s="21"/>
      <c r="AH333" s="137"/>
      <c r="AI333" s="21"/>
      <c r="AJ333" s="21"/>
      <c r="AM333" s="119">
        <f t="shared" si="78"/>
        <v>0</v>
      </c>
      <c r="AN333" s="119">
        <f t="shared" si="77"/>
        <v>0</v>
      </c>
    </row>
    <row r="334" spans="1:40" s="122" customFormat="1" ht="19.899999999999999" customHeight="1" x14ac:dyDescent="0.2">
      <c r="A334" s="15"/>
      <c r="B334" s="127" t="s">
        <v>34</v>
      </c>
      <c r="C334" s="1">
        <v>79.31662</v>
      </c>
      <c r="D334" s="1"/>
      <c r="E334" s="1">
        <v>0</v>
      </c>
      <c r="F334" s="1">
        <v>0</v>
      </c>
      <c r="G334" s="40">
        <f t="shared" si="72"/>
        <v>0</v>
      </c>
      <c r="H334" s="1"/>
      <c r="I334" s="1"/>
      <c r="J334" s="1"/>
      <c r="K334" s="40"/>
      <c r="L334" s="1"/>
      <c r="M334" s="1"/>
      <c r="N334" s="1"/>
      <c r="O334" s="40">
        <f t="shared" si="73"/>
        <v>95.665199999999899</v>
      </c>
      <c r="P334" s="1">
        <v>0</v>
      </c>
      <c r="Q334" s="1">
        <v>95.665199999999899</v>
      </c>
      <c r="R334" s="1">
        <v>0</v>
      </c>
      <c r="S334" s="40">
        <f>T334+U334+V334</f>
        <v>13.695629999999994</v>
      </c>
      <c r="T334" s="1">
        <f>T330-SUM(T331:T333)</f>
        <v>0</v>
      </c>
      <c r="U334" s="1">
        <f>U330-SUM(U331:U333)</f>
        <v>13.695629999999994</v>
      </c>
      <c r="V334" s="1">
        <f>V330-SUM(V331:V333)</f>
        <v>0</v>
      </c>
      <c r="W334" s="40">
        <f>X334+Y334+Z334</f>
        <v>13.695629999999994</v>
      </c>
      <c r="X334" s="1">
        <f>X330-SUM(X331:X333)</f>
        <v>0</v>
      </c>
      <c r="Y334" s="1">
        <f>Y330-SUM(Y331:Y333)</f>
        <v>13.695629999999994</v>
      </c>
      <c r="Z334" s="1">
        <f>Z330-SUM(Z331:Z333)</f>
        <v>0</v>
      </c>
      <c r="AA334" s="20">
        <f t="shared" si="74"/>
        <v>0</v>
      </c>
      <c r="AB334" s="1">
        <f t="shared" si="76"/>
        <v>0</v>
      </c>
      <c r="AC334" s="40">
        <f t="shared" si="76"/>
        <v>0</v>
      </c>
      <c r="AD334" s="4">
        <f t="shared" si="76"/>
        <v>0</v>
      </c>
      <c r="AE334" s="40">
        <f t="shared" si="75"/>
        <v>0</v>
      </c>
      <c r="AF334" s="136"/>
      <c r="AG334" s="21"/>
      <c r="AH334" s="137"/>
      <c r="AI334" s="21"/>
      <c r="AJ334" s="21"/>
      <c r="AM334" s="119">
        <f t="shared" si="78"/>
        <v>0</v>
      </c>
      <c r="AN334" s="119">
        <f t="shared" si="77"/>
        <v>0</v>
      </c>
    </row>
    <row r="335" spans="1:40" s="122" customFormat="1" ht="48" customHeight="1" x14ac:dyDescent="0.2">
      <c r="A335" s="15">
        <v>62</v>
      </c>
      <c r="B335" s="145" t="s">
        <v>291</v>
      </c>
      <c r="C335" s="24">
        <v>572.55174</v>
      </c>
      <c r="D335" s="24">
        <f>SUM(D336:D339)</f>
        <v>551.38941</v>
      </c>
      <c r="E335" s="24">
        <v>0</v>
      </c>
      <c r="F335" s="24">
        <v>0</v>
      </c>
      <c r="G335" s="141">
        <f t="shared" si="72"/>
        <v>0</v>
      </c>
      <c r="H335" s="24"/>
      <c r="I335" s="24"/>
      <c r="J335" s="24"/>
      <c r="K335" s="141">
        <f>L335+M335+N335</f>
        <v>0</v>
      </c>
      <c r="L335" s="26"/>
      <c r="M335" s="26"/>
      <c r="N335" s="26"/>
      <c r="O335" s="25">
        <f t="shared" si="73"/>
        <v>623</v>
      </c>
      <c r="P335" s="26">
        <v>0</v>
      </c>
      <c r="Q335" s="26">
        <v>623</v>
      </c>
      <c r="R335" s="26">
        <v>0</v>
      </c>
      <c r="S335" s="40">
        <f>T335+U335+V335</f>
        <v>336.91046</v>
      </c>
      <c r="T335" s="1">
        <v>0</v>
      </c>
      <c r="U335" s="1">
        <v>336.91046</v>
      </c>
      <c r="V335" s="1">
        <v>0</v>
      </c>
      <c r="W335" s="25">
        <f>X335+Y335+Z335</f>
        <v>336.91046</v>
      </c>
      <c r="X335" s="26">
        <v>0</v>
      </c>
      <c r="Y335" s="26">
        <v>336.91046</v>
      </c>
      <c r="Z335" s="26">
        <v>0</v>
      </c>
      <c r="AA335" s="20">
        <f t="shared" si="74"/>
        <v>0</v>
      </c>
      <c r="AB335" s="1">
        <f t="shared" si="76"/>
        <v>0</v>
      </c>
      <c r="AC335" s="40">
        <f t="shared" si="76"/>
        <v>0</v>
      </c>
      <c r="AD335" s="4">
        <f t="shared" si="76"/>
        <v>0</v>
      </c>
      <c r="AE335" s="25">
        <f t="shared" si="75"/>
        <v>0</v>
      </c>
      <c r="AF335" s="147"/>
      <c r="AG335" s="148"/>
      <c r="AH335" s="149"/>
      <c r="AI335" s="148"/>
      <c r="AJ335" s="148"/>
      <c r="AM335" s="119">
        <f t="shared" si="78"/>
        <v>0</v>
      </c>
      <c r="AN335" s="119">
        <f t="shared" si="77"/>
        <v>0</v>
      </c>
    </row>
    <row r="336" spans="1:40" s="122" customFormat="1" ht="19.899999999999999" customHeight="1" x14ac:dyDescent="0.2">
      <c r="A336" s="15"/>
      <c r="B336" s="127" t="s">
        <v>31</v>
      </c>
      <c r="C336" s="1">
        <v>551.38941</v>
      </c>
      <c r="D336" s="1">
        <f>C336</f>
        <v>551.38941</v>
      </c>
      <c r="E336" s="1">
        <v>0</v>
      </c>
      <c r="F336" s="1">
        <v>0</v>
      </c>
      <c r="G336" s="40">
        <f t="shared" si="72"/>
        <v>0</v>
      </c>
      <c r="H336" s="1"/>
      <c r="I336" s="1"/>
      <c r="J336" s="1"/>
      <c r="K336" s="40"/>
      <c r="L336" s="1"/>
      <c r="M336" s="1"/>
      <c r="N336" s="1"/>
      <c r="O336" s="40">
        <f t="shared" si="73"/>
        <v>551.38941</v>
      </c>
      <c r="P336" s="1">
        <v>0</v>
      </c>
      <c r="Q336" s="1">
        <v>551.38941</v>
      </c>
      <c r="R336" s="1">
        <v>0</v>
      </c>
      <c r="S336" s="40">
        <v>324.45776999999998</v>
      </c>
      <c r="T336" s="1"/>
      <c r="U336" s="1">
        <v>324.45776999999998</v>
      </c>
      <c r="V336" s="1"/>
      <c r="W336" s="40">
        <v>324.45776999999998</v>
      </c>
      <c r="X336" s="1"/>
      <c r="Y336" s="1">
        <v>324.45776999999998</v>
      </c>
      <c r="Z336" s="1"/>
      <c r="AA336" s="20">
        <f t="shared" si="74"/>
        <v>0</v>
      </c>
      <c r="AB336" s="1">
        <f t="shared" si="76"/>
        <v>0</v>
      </c>
      <c r="AC336" s="40">
        <f t="shared" si="76"/>
        <v>0</v>
      </c>
      <c r="AD336" s="4">
        <f t="shared" si="76"/>
        <v>0</v>
      </c>
      <c r="AE336" s="40">
        <f t="shared" si="75"/>
        <v>0</v>
      </c>
      <c r="AF336" s="136"/>
      <c r="AG336" s="21"/>
      <c r="AH336" s="137"/>
      <c r="AI336" s="21"/>
      <c r="AJ336" s="21"/>
      <c r="AM336" s="119">
        <f t="shared" si="78"/>
        <v>0</v>
      </c>
      <c r="AN336" s="119">
        <f t="shared" si="77"/>
        <v>0</v>
      </c>
    </row>
    <row r="337" spans="1:40" s="122" customFormat="1" ht="19.899999999999999" customHeight="1" x14ac:dyDescent="0.2">
      <c r="A337" s="15"/>
      <c r="B337" s="127" t="s">
        <v>32</v>
      </c>
      <c r="C337" s="1">
        <v>0</v>
      </c>
      <c r="D337" s="1"/>
      <c r="E337" s="1">
        <v>0</v>
      </c>
      <c r="F337" s="1">
        <v>0</v>
      </c>
      <c r="G337" s="40">
        <f t="shared" si="72"/>
        <v>0</v>
      </c>
      <c r="H337" s="1"/>
      <c r="I337" s="1"/>
      <c r="J337" s="1"/>
      <c r="K337" s="40"/>
      <c r="L337" s="1"/>
      <c r="M337" s="1"/>
      <c r="N337" s="1"/>
      <c r="O337" s="40">
        <f t="shared" si="73"/>
        <v>0</v>
      </c>
      <c r="P337" s="1">
        <v>0</v>
      </c>
      <c r="Q337" s="1">
        <v>0</v>
      </c>
      <c r="R337" s="1">
        <v>0</v>
      </c>
      <c r="S337" s="40">
        <v>0</v>
      </c>
      <c r="T337" s="1"/>
      <c r="U337" s="1"/>
      <c r="V337" s="1"/>
      <c r="W337" s="40">
        <v>0</v>
      </c>
      <c r="X337" s="1"/>
      <c r="Y337" s="1"/>
      <c r="Z337" s="1"/>
      <c r="AA337" s="20">
        <f t="shared" si="74"/>
        <v>0</v>
      </c>
      <c r="AB337" s="1">
        <f t="shared" si="76"/>
        <v>0</v>
      </c>
      <c r="AC337" s="40">
        <f t="shared" si="76"/>
        <v>0</v>
      </c>
      <c r="AD337" s="4">
        <f t="shared" si="76"/>
        <v>0</v>
      </c>
      <c r="AE337" s="40">
        <f t="shared" si="75"/>
        <v>0</v>
      </c>
      <c r="AF337" s="136"/>
      <c r="AG337" s="21"/>
      <c r="AH337" s="137"/>
      <c r="AI337" s="21"/>
      <c r="AJ337" s="21"/>
      <c r="AM337" s="119">
        <f t="shared" si="78"/>
        <v>0</v>
      </c>
      <c r="AN337" s="119">
        <f t="shared" si="77"/>
        <v>0</v>
      </c>
    </row>
    <row r="338" spans="1:40" s="122" customFormat="1" ht="19.899999999999999" customHeight="1" x14ac:dyDescent="0.2">
      <c r="A338" s="15"/>
      <c r="B338" s="127" t="s">
        <v>33</v>
      </c>
      <c r="C338" s="1">
        <v>0</v>
      </c>
      <c r="D338" s="1"/>
      <c r="E338" s="1">
        <v>0</v>
      </c>
      <c r="F338" s="1">
        <v>0</v>
      </c>
      <c r="G338" s="40">
        <f t="shared" si="72"/>
        <v>0</v>
      </c>
      <c r="H338" s="1"/>
      <c r="I338" s="1"/>
      <c r="J338" s="1"/>
      <c r="K338" s="40"/>
      <c r="L338" s="1"/>
      <c r="M338" s="1"/>
      <c r="N338" s="1"/>
      <c r="O338" s="40">
        <f t="shared" si="73"/>
        <v>0</v>
      </c>
      <c r="P338" s="1">
        <v>0</v>
      </c>
      <c r="Q338" s="1">
        <v>0</v>
      </c>
      <c r="R338" s="1">
        <v>0</v>
      </c>
      <c r="S338" s="40">
        <v>0</v>
      </c>
      <c r="T338" s="1"/>
      <c r="U338" s="1"/>
      <c r="V338" s="1"/>
      <c r="W338" s="40">
        <v>0</v>
      </c>
      <c r="X338" s="1"/>
      <c r="Y338" s="1"/>
      <c r="Z338" s="1"/>
      <c r="AA338" s="20">
        <f t="shared" si="74"/>
        <v>0</v>
      </c>
      <c r="AB338" s="1">
        <f t="shared" si="76"/>
        <v>0</v>
      </c>
      <c r="AC338" s="40">
        <f t="shared" si="76"/>
        <v>0</v>
      </c>
      <c r="AD338" s="4">
        <f t="shared" si="76"/>
        <v>0</v>
      </c>
      <c r="AE338" s="40">
        <f t="shared" si="75"/>
        <v>0</v>
      </c>
      <c r="AF338" s="136"/>
      <c r="AG338" s="21"/>
      <c r="AH338" s="137"/>
      <c r="AI338" s="21"/>
      <c r="AJ338" s="21"/>
      <c r="AM338" s="119">
        <f t="shared" si="78"/>
        <v>0</v>
      </c>
      <c r="AN338" s="119">
        <f t="shared" si="77"/>
        <v>0</v>
      </c>
    </row>
    <row r="339" spans="1:40" s="122" customFormat="1" ht="19.899999999999999" customHeight="1" x14ac:dyDescent="0.2">
      <c r="A339" s="15"/>
      <c r="B339" s="127" t="s">
        <v>34</v>
      </c>
      <c r="C339" s="1">
        <v>21.162330000000001</v>
      </c>
      <c r="D339" s="1"/>
      <c r="E339" s="1">
        <v>0</v>
      </c>
      <c r="F339" s="1">
        <v>0</v>
      </c>
      <c r="G339" s="40">
        <f t="shared" si="72"/>
        <v>0</v>
      </c>
      <c r="H339" s="1"/>
      <c r="I339" s="1"/>
      <c r="J339" s="1"/>
      <c r="K339" s="40"/>
      <c r="L339" s="1"/>
      <c r="M339" s="1"/>
      <c r="N339" s="1"/>
      <c r="O339" s="40">
        <f t="shared" si="73"/>
        <v>71.610590000000016</v>
      </c>
      <c r="P339" s="1">
        <v>0</v>
      </c>
      <c r="Q339" s="1">
        <v>71.610590000000016</v>
      </c>
      <c r="R339" s="1">
        <v>0</v>
      </c>
      <c r="S339" s="40">
        <f>T339+U339+V339</f>
        <v>12.452690000000018</v>
      </c>
      <c r="T339" s="1">
        <f>T335-SUM(T336:T338)</f>
        <v>0</v>
      </c>
      <c r="U339" s="1">
        <f>U335-SUM(U336:U338)</f>
        <v>12.452690000000018</v>
      </c>
      <c r="V339" s="1">
        <f>V335-SUM(V336:V338)</f>
        <v>0</v>
      </c>
      <c r="W339" s="40">
        <f>X339+Y339+Z339</f>
        <v>12.452690000000018</v>
      </c>
      <c r="X339" s="1">
        <f>X335-SUM(X336:X338)</f>
        <v>0</v>
      </c>
      <c r="Y339" s="1">
        <f>Y335-SUM(Y336:Y338)</f>
        <v>12.452690000000018</v>
      </c>
      <c r="Z339" s="1">
        <f>Z335-SUM(Z336:Z338)</f>
        <v>0</v>
      </c>
      <c r="AA339" s="20">
        <f t="shared" si="74"/>
        <v>0</v>
      </c>
      <c r="AB339" s="1">
        <f t="shared" si="76"/>
        <v>0</v>
      </c>
      <c r="AC339" s="40">
        <f t="shared" si="76"/>
        <v>0</v>
      </c>
      <c r="AD339" s="4">
        <f t="shared" si="76"/>
        <v>0</v>
      </c>
      <c r="AE339" s="40">
        <f t="shared" si="75"/>
        <v>0</v>
      </c>
      <c r="AF339" s="136"/>
      <c r="AG339" s="21"/>
      <c r="AH339" s="137"/>
      <c r="AI339" s="21"/>
      <c r="AJ339" s="21"/>
      <c r="AM339" s="119">
        <f t="shared" si="78"/>
        <v>0</v>
      </c>
      <c r="AN339" s="119">
        <f t="shared" si="77"/>
        <v>0</v>
      </c>
    </row>
    <row r="340" spans="1:40" s="122" customFormat="1" ht="48" customHeight="1" x14ac:dyDescent="0.2">
      <c r="A340" s="15">
        <v>63</v>
      </c>
      <c r="B340" s="145" t="s">
        <v>292</v>
      </c>
      <c r="C340" s="24">
        <v>627.87568999999996</v>
      </c>
      <c r="D340" s="24">
        <f>SUM(D341:D344)</f>
        <v>551.38941</v>
      </c>
      <c r="E340" s="24">
        <v>0</v>
      </c>
      <c r="F340" s="24">
        <v>0</v>
      </c>
      <c r="G340" s="141">
        <f t="shared" si="72"/>
        <v>0</v>
      </c>
      <c r="H340" s="24"/>
      <c r="I340" s="24"/>
      <c r="J340" s="24"/>
      <c r="K340" s="141">
        <f>L340+M340+N340</f>
        <v>0</v>
      </c>
      <c r="L340" s="26"/>
      <c r="M340" s="26"/>
      <c r="N340" s="26"/>
      <c r="O340" s="25">
        <f t="shared" si="73"/>
        <v>623</v>
      </c>
      <c r="P340" s="26">
        <v>0</v>
      </c>
      <c r="Q340" s="26">
        <v>623</v>
      </c>
      <c r="R340" s="26">
        <v>0</v>
      </c>
      <c r="S340" s="40">
        <f>T340+U340+V340</f>
        <v>336.91046</v>
      </c>
      <c r="T340" s="1">
        <v>0</v>
      </c>
      <c r="U340" s="1">
        <v>336.91046</v>
      </c>
      <c r="V340" s="1">
        <v>0</v>
      </c>
      <c r="W340" s="25">
        <f>X340+Y340+Z340</f>
        <v>336.91046</v>
      </c>
      <c r="X340" s="26">
        <v>0</v>
      </c>
      <c r="Y340" s="26">
        <v>336.91046</v>
      </c>
      <c r="Z340" s="26">
        <v>0</v>
      </c>
      <c r="AA340" s="20">
        <f t="shared" si="74"/>
        <v>0</v>
      </c>
      <c r="AB340" s="1">
        <f t="shared" si="76"/>
        <v>0</v>
      </c>
      <c r="AC340" s="40">
        <f t="shared" si="76"/>
        <v>0</v>
      </c>
      <c r="AD340" s="4">
        <f t="shared" si="76"/>
        <v>0</v>
      </c>
      <c r="AE340" s="25">
        <f t="shared" si="75"/>
        <v>0</v>
      </c>
      <c r="AF340" s="147"/>
      <c r="AG340" s="148"/>
      <c r="AH340" s="149"/>
      <c r="AI340" s="148"/>
      <c r="AJ340" s="148"/>
      <c r="AM340" s="119">
        <f t="shared" si="78"/>
        <v>0</v>
      </c>
      <c r="AN340" s="119">
        <f t="shared" si="77"/>
        <v>0</v>
      </c>
    </row>
    <row r="341" spans="1:40" s="122" customFormat="1" ht="19.899999999999999" customHeight="1" x14ac:dyDescent="0.2">
      <c r="A341" s="15"/>
      <c r="B341" s="127" t="s">
        <v>31</v>
      </c>
      <c r="C341" s="1">
        <v>551.38941</v>
      </c>
      <c r="D341" s="1">
        <f>C341</f>
        <v>551.38941</v>
      </c>
      <c r="E341" s="1">
        <v>0</v>
      </c>
      <c r="F341" s="1">
        <v>0</v>
      </c>
      <c r="G341" s="40">
        <f t="shared" si="72"/>
        <v>0</v>
      </c>
      <c r="H341" s="1"/>
      <c r="I341" s="1"/>
      <c r="J341" s="1"/>
      <c r="K341" s="40"/>
      <c r="L341" s="1"/>
      <c r="M341" s="1"/>
      <c r="N341" s="1"/>
      <c r="O341" s="40">
        <f t="shared" si="73"/>
        <v>551.38941</v>
      </c>
      <c r="P341" s="1">
        <v>0</v>
      </c>
      <c r="Q341" s="1">
        <v>551.38941</v>
      </c>
      <c r="R341" s="1">
        <v>0</v>
      </c>
      <c r="S341" s="40">
        <v>324.45776999999998</v>
      </c>
      <c r="T341" s="1"/>
      <c r="U341" s="1">
        <v>324.45776999999998</v>
      </c>
      <c r="V341" s="1"/>
      <c r="W341" s="40">
        <v>324.45776999999998</v>
      </c>
      <c r="X341" s="1"/>
      <c r="Y341" s="1">
        <v>324.45776999999998</v>
      </c>
      <c r="Z341" s="1"/>
      <c r="AA341" s="20">
        <f t="shared" si="74"/>
        <v>0</v>
      </c>
      <c r="AB341" s="1">
        <f t="shared" si="76"/>
        <v>0</v>
      </c>
      <c r="AC341" s="40">
        <f t="shared" si="76"/>
        <v>0</v>
      </c>
      <c r="AD341" s="4">
        <f t="shared" si="76"/>
        <v>0</v>
      </c>
      <c r="AE341" s="40">
        <f t="shared" si="75"/>
        <v>0</v>
      </c>
      <c r="AF341" s="136"/>
      <c r="AG341" s="21"/>
      <c r="AH341" s="137"/>
      <c r="AI341" s="21"/>
      <c r="AJ341" s="21"/>
      <c r="AM341" s="119">
        <f t="shared" si="78"/>
        <v>0</v>
      </c>
      <c r="AN341" s="119">
        <f t="shared" si="77"/>
        <v>0</v>
      </c>
    </row>
    <row r="342" spans="1:40" s="122" customFormat="1" ht="19.899999999999999" customHeight="1" x14ac:dyDescent="0.2">
      <c r="A342" s="15"/>
      <c r="B342" s="127" t="s">
        <v>32</v>
      </c>
      <c r="C342" s="1">
        <v>0</v>
      </c>
      <c r="D342" s="1"/>
      <c r="E342" s="1">
        <v>0</v>
      </c>
      <c r="F342" s="1">
        <v>0</v>
      </c>
      <c r="G342" s="40">
        <f t="shared" si="72"/>
        <v>0</v>
      </c>
      <c r="H342" s="1"/>
      <c r="I342" s="1"/>
      <c r="J342" s="1"/>
      <c r="K342" s="40"/>
      <c r="L342" s="1"/>
      <c r="M342" s="1"/>
      <c r="N342" s="1"/>
      <c r="O342" s="40">
        <f t="shared" si="73"/>
        <v>0</v>
      </c>
      <c r="P342" s="1">
        <v>0</v>
      </c>
      <c r="Q342" s="1">
        <v>0</v>
      </c>
      <c r="R342" s="1">
        <v>0</v>
      </c>
      <c r="S342" s="40">
        <v>0</v>
      </c>
      <c r="T342" s="1"/>
      <c r="U342" s="1"/>
      <c r="V342" s="1"/>
      <c r="W342" s="40">
        <v>0</v>
      </c>
      <c r="X342" s="1"/>
      <c r="Y342" s="1"/>
      <c r="Z342" s="1"/>
      <c r="AA342" s="20">
        <f t="shared" si="74"/>
        <v>0</v>
      </c>
      <c r="AB342" s="1">
        <f t="shared" si="76"/>
        <v>0</v>
      </c>
      <c r="AC342" s="40">
        <f t="shared" si="76"/>
        <v>0</v>
      </c>
      <c r="AD342" s="4">
        <f t="shared" si="76"/>
        <v>0</v>
      </c>
      <c r="AE342" s="40">
        <f t="shared" si="75"/>
        <v>0</v>
      </c>
      <c r="AF342" s="136"/>
      <c r="AG342" s="21"/>
      <c r="AH342" s="137"/>
      <c r="AI342" s="21"/>
      <c r="AJ342" s="21"/>
      <c r="AM342" s="119">
        <f t="shared" si="78"/>
        <v>0</v>
      </c>
      <c r="AN342" s="119">
        <f t="shared" si="77"/>
        <v>0</v>
      </c>
    </row>
    <row r="343" spans="1:40" s="122" customFormat="1" ht="19.899999999999999" customHeight="1" x14ac:dyDescent="0.2">
      <c r="A343" s="15"/>
      <c r="B343" s="127" t="s">
        <v>33</v>
      </c>
      <c r="C343" s="1">
        <v>0</v>
      </c>
      <c r="D343" s="1"/>
      <c r="E343" s="1">
        <v>0</v>
      </c>
      <c r="F343" s="1">
        <v>0</v>
      </c>
      <c r="G343" s="40">
        <f t="shared" si="72"/>
        <v>0</v>
      </c>
      <c r="H343" s="1"/>
      <c r="I343" s="1"/>
      <c r="J343" s="1"/>
      <c r="K343" s="40"/>
      <c r="L343" s="1"/>
      <c r="M343" s="1"/>
      <c r="N343" s="1"/>
      <c r="O343" s="40">
        <f t="shared" si="73"/>
        <v>0</v>
      </c>
      <c r="P343" s="1">
        <v>0</v>
      </c>
      <c r="Q343" s="1">
        <v>0</v>
      </c>
      <c r="R343" s="1">
        <v>0</v>
      </c>
      <c r="S343" s="40">
        <v>0</v>
      </c>
      <c r="T343" s="1"/>
      <c r="U343" s="1"/>
      <c r="V343" s="1"/>
      <c r="W343" s="40">
        <v>0</v>
      </c>
      <c r="X343" s="1"/>
      <c r="Y343" s="1"/>
      <c r="Z343" s="1"/>
      <c r="AA343" s="20">
        <f t="shared" si="74"/>
        <v>0</v>
      </c>
      <c r="AB343" s="1">
        <f t="shared" si="76"/>
        <v>0</v>
      </c>
      <c r="AC343" s="40">
        <f t="shared" si="76"/>
        <v>0</v>
      </c>
      <c r="AD343" s="4">
        <f t="shared" si="76"/>
        <v>0</v>
      </c>
      <c r="AE343" s="40">
        <f t="shared" si="75"/>
        <v>0</v>
      </c>
      <c r="AF343" s="136"/>
      <c r="AG343" s="21"/>
      <c r="AH343" s="137"/>
      <c r="AI343" s="21"/>
      <c r="AJ343" s="21"/>
      <c r="AM343" s="119">
        <f t="shared" si="78"/>
        <v>0</v>
      </c>
      <c r="AN343" s="119">
        <f t="shared" si="77"/>
        <v>0</v>
      </c>
    </row>
    <row r="344" spans="1:40" s="122" customFormat="1" ht="19.899999999999999" customHeight="1" x14ac:dyDescent="0.2">
      <c r="A344" s="15"/>
      <c r="B344" s="127" t="s">
        <v>34</v>
      </c>
      <c r="C344" s="1">
        <v>76.486280000000008</v>
      </c>
      <c r="D344" s="1"/>
      <c r="E344" s="1">
        <v>0</v>
      </c>
      <c r="F344" s="1">
        <v>0</v>
      </c>
      <c r="G344" s="40">
        <f t="shared" si="72"/>
        <v>0</v>
      </c>
      <c r="H344" s="1"/>
      <c r="I344" s="1"/>
      <c r="J344" s="1"/>
      <c r="K344" s="40"/>
      <c r="L344" s="1"/>
      <c r="M344" s="1"/>
      <c r="N344" s="1"/>
      <c r="O344" s="40">
        <f t="shared" si="73"/>
        <v>71.610590000000059</v>
      </c>
      <c r="P344" s="1">
        <v>0</v>
      </c>
      <c r="Q344" s="1">
        <v>71.610590000000059</v>
      </c>
      <c r="R344" s="1">
        <v>0</v>
      </c>
      <c r="S344" s="40">
        <f>T344+U344+V344</f>
        <v>12.452690000000018</v>
      </c>
      <c r="T344" s="1">
        <f>T340-SUM(T341:T343)</f>
        <v>0</v>
      </c>
      <c r="U344" s="1">
        <f>U340-SUM(U341:U343)</f>
        <v>12.452690000000018</v>
      </c>
      <c r="V344" s="1">
        <f>V340-SUM(V341:V343)</f>
        <v>0</v>
      </c>
      <c r="W344" s="40">
        <f>X344+Y344+Z344</f>
        <v>12.452690000000018</v>
      </c>
      <c r="X344" s="1">
        <f>X340-SUM(X341:X343)</f>
        <v>0</v>
      </c>
      <c r="Y344" s="1">
        <f>Y340-SUM(Y341:Y343)</f>
        <v>12.452690000000018</v>
      </c>
      <c r="Z344" s="1">
        <f>Z340-SUM(Z341:Z343)</f>
        <v>0</v>
      </c>
      <c r="AA344" s="20">
        <f t="shared" si="74"/>
        <v>0</v>
      </c>
      <c r="AB344" s="1">
        <f t="shared" si="76"/>
        <v>0</v>
      </c>
      <c r="AC344" s="40">
        <f t="shared" si="76"/>
        <v>0</v>
      </c>
      <c r="AD344" s="4">
        <f t="shared" si="76"/>
        <v>0</v>
      </c>
      <c r="AE344" s="40">
        <f t="shared" si="75"/>
        <v>0</v>
      </c>
      <c r="AF344" s="136"/>
      <c r="AG344" s="21"/>
      <c r="AH344" s="137"/>
      <c r="AI344" s="21"/>
      <c r="AJ344" s="21"/>
      <c r="AM344" s="119">
        <f t="shared" si="78"/>
        <v>0</v>
      </c>
      <c r="AN344" s="119">
        <f t="shared" si="77"/>
        <v>0</v>
      </c>
    </row>
    <row r="345" spans="1:40" s="122" customFormat="1" ht="48" customHeight="1" x14ac:dyDescent="0.2">
      <c r="A345" s="15">
        <v>64</v>
      </c>
      <c r="B345" s="145" t="s">
        <v>293</v>
      </c>
      <c r="C345" s="24">
        <v>704.4514200000001</v>
      </c>
      <c r="D345" s="24">
        <f>SUM(D346:D349)</f>
        <v>625.13480000000004</v>
      </c>
      <c r="E345" s="24">
        <v>0</v>
      </c>
      <c r="F345" s="24">
        <v>0</v>
      </c>
      <c r="G345" s="141">
        <f t="shared" si="72"/>
        <v>0</v>
      </c>
      <c r="H345" s="24"/>
      <c r="I345" s="24"/>
      <c r="J345" s="24"/>
      <c r="K345" s="141">
        <f>L345+M345+N345</f>
        <v>0</v>
      </c>
      <c r="L345" s="26"/>
      <c r="M345" s="26"/>
      <c r="N345" s="26"/>
      <c r="O345" s="25">
        <f t="shared" si="73"/>
        <v>720.8</v>
      </c>
      <c r="P345" s="26">
        <v>0</v>
      </c>
      <c r="Q345" s="26">
        <v>720.8</v>
      </c>
      <c r="R345" s="26">
        <v>0</v>
      </c>
      <c r="S345" s="40">
        <f>T345+U345+V345</f>
        <v>370.53852999999998</v>
      </c>
      <c r="T345" s="1">
        <v>0</v>
      </c>
      <c r="U345" s="1">
        <v>370.53852999999998</v>
      </c>
      <c r="V345" s="1">
        <v>0</v>
      </c>
      <c r="W345" s="25">
        <f>X345+Y345+Z345</f>
        <v>370.53852999999998</v>
      </c>
      <c r="X345" s="26">
        <v>0</v>
      </c>
      <c r="Y345" s="26">
        <v>370.53852999999998</v>
      </c>
      <c r="Z345" s="26">
        <v>0</v>
      </c>
      <c r="AA345" s="20">
        <f t="shared" si="74"/>
        <v>0</v>
      </c>
      <c r="AB345" s="1">
        <f t="shared" si="76"/>
        <v>0</v>
      </c>
      <c r="AC345" s="40">
        <f t="shared" si="76"/>
        <v>0</v>
      </c>
      <c r="AD345" s="4">
        <f t="shared" si="76"/>
        <v>0</v>
      </c>
      <c r="AE345" s="25">
        <f t="shared" si="75"/>
        <v>0</v>
      </c>
      <c r="AF345" s="147"/>
      <c r="AG345" s="148"/>
      <c r="AH345" s="149"/>
      <c r="AI345" s="148"/>
      <c r="AJ345" s="148"/>
      <c r="AM345" s="119">
        <f t="shared" si="78"/>
        <v>0</v>
      </c>
      <c r="AN345" s="119">
        <f t="shared" si="77"/>
        <v>0</v>
      </c>
    </row>
    <row r="346" spans="1:40" s="122" customFormat="1" ht="19.899999999999999" customHeight="1" x14ac:dyDescent="0.2">
      <c r="A346" s="15"/>
      <c r="B346" s="127" t="s">
        <v>31</v>
      </c>
      <c r="C346" s="1">
        <v>625.13480000000004</v>
      </c>
      <c r="D346" s="1">
        <f>C346</f>
        <v>625.13480000000004</v>
      </c>
      <c r="E346" s="1">
        <v>0</v>
      </c>
      <c r="F346" s="1">
        <v>0</v>
      </c>
      <c r="G346" s="40">
        <f t="shared" si="72"/>
        <v>0</v>
      </c>
      <c r="H346" s="1"/>
      <c r="I346" s="1"/>
      <c r="J346" s="1"/>
      <c r="K346" s="40"/>
      <c r="L346" s="1"/>
      <c r="M346" s="1"/>
      <c r="N346" s="1"/>
      <c r="O346" s="40">
        <f t="shared" si="73"/>
        <v>625.13480000000004</v>
      </c>
      <c r="P346" s="1">
        <v>0</v>
      </c>
      <c r="Q346" s="1">
        <v>625.13480000000004</v>
      </c>
      <c r="R346" s="1">
        <v>0</v>
      </c>
      <c r="S346" s="40">
        <v>356.84289999999999</v>
      </c>
      <c r="T346" s="1"/>
      <c r="U346" s="1">
        <v>356.84289999999999</v>
      </c>
      <c r="V346" s="1"/>
      <c r="W346" s="40">
        <v>356.84289999999999</v>
      </c>
      <c r="X346" s="1"/>
      <c r="Y346" s="1">
        <v>356.84289999999999</v>
      </c>
      <c r="Z346" s="1"/>
      <c r="AA346" s="20">
        <f t="shared" si="74"/>
        <v>0</v>
      </c>
      <c r="AB346" s="1">
        <f t="shared" si="76"/>
        <v>0</v>
      </c>
      <c r="AC346" s="40">
        <f t="shared" si="76"/>
        <v>0</v>
      </c>
      <c r="AD346" s="4">
        <f t="shared" si="76"/>
        <v>0</v>
      </c>
      <c r="AE346" s="40">
        <f t="shared" si="75"/>
        <v>0</v>
      </c>
      <c r="AF346" s="136"/>
      <c r="AG346" s="21"/>
      <c r="AH346" s="137"/>
      <c r="AI346" s="21"/>
      <c r="AJ346" s="21"/>
      <c r="AM346" s="119">
        <f t="shared" si="78"/>
        <v>0</v>
      </c>
      <c r="AN346" s="119">
        <f t="shared" si="77"/>
        <v>0</v>
      </c>
    </row>
    <row r="347" spans="1:40" s="122" customFormat="1" ht="19.899999999999999" customHeight="1" x14ac:dyDescent="0.2">
      <c r="A347" s="15"/>
      <c r="B347" s="127" t="s">
        <v>32</v>
      </c>
      <c r="C347" s="1">
        <v>0</v>
      </c>
      <c r="D347" s="1"/>
      <c r="E347" s="1">
        <v>0</v>
      </c>
      <c r="F347" s="1">
        <v>0</v>
      </c>
      <c r="G347" s="40">
        <f t="shared" si="72"/>
        <v>0</v>
      </c>
      <c r="H347" s="1"/>
      <c r="I347" s="1"/>
      <c r="J347" s="1"/>
      <c r="K347" s="40"/>
      <c r="L347" s="1"/>
      <c r="M347" s="1"/>
      <c r="N347" s="1"/>
      <c r="O347" s="40">
        <f t="shared" si="73"/>
        <v>0</v>
      </c>
      <c r="P347" s="1">
        <v>0</v>
      </c>
      <c r="Q347" s="1">
        <v>0</v>
      </c>
      <c r="R347" s="1">
        <v>0</v>
      </c>
      <c r="S347" s="40">
        <v>0</v>
      </c>
      <c r="T347" s="1"/>
      <c r="U347" s="1"/>
      <c r="V347" s="1"/>
      <c r="W347" s="40">
        <v>0</v>
      </c>
      <c r="X347" s="1"/>
      <c r="Y347" s="1"/>
      <c r="Z347" s="1"/>
      <c r="AA347" s="20">
        <f t="shared" si="74"/>
        <v>0</v>
      </c>
      <c r="AB347" s="1">
        <f t="shared" si="76"/>
        <v>0</v>
      </c>
      <c r="AC347" s="40">
        <f t="shared" si="76"/>
        <v>0</v>
      </c>
      <c r="AD347" s="4">
        <f t="shared" si="76"/>
        <v>0</v>
      </c>
      <c r="AE347" s="40">
        <f t="shared" si="75"/>
        <v>0</v>
      </c>
      <c r="AF347" s="136"/>
      <c r="AG347" s="21"/>
      <c r="AH347" s="137"/>
      <c r="AI347" s="21"/>
      <c r="AJ347" s="21"/>
      <c r="AM347" s="119">
        <f t="shared" si="78"/>
        <v>0</v>
      </c>
      <c r="AN347" s="119">
        <f t="shared" si="77"/>
        <v>0</v>
      </c>
    </row>
    <row r="348" spans="1:40" s="122" customFormat="1" ht="19.899999999999999" customHeight="1" x14ac:dyDescent="0.2">
      <c r="A348" s="15"/>
      <c r="B348" s="127" t="s">
        <v>33</v>
      </c>
      <c r="C348" s="1">
        <v>0</v>
      </c>
      <c r="D348" s="1"/>
      <c r="E348" s="1">
        <v>0</v>
      </c>
      <c r="F348" s="1">
        <v>0</v>
      </c>
      <c r="G348" s="40">
        <f t="shared" si="72"/>
        <v>0</v>
      </c>
      <c r="H348" s="1"/>
      <c r="I348" s="1"/>
      <c r="J348" s="1"/>
      <c r="K348" s="40"/>
      <c r="L348" s="1"/>
      <c r="M348" s="1"/>
      <c r="N348" s="1"/>
      <c r="O348" s="40">
        <f t="shared" si="73"/>
        <v>0</v>
      </c>
      <c r="P348" s="1">
        <v>0</v>
      </c>
      <c r="Q348" s="1">
        <v>0</v>
      </c>
      <c r="R348" s="1">
        <v>0</v>
      </c>
      <c r="S348" s="40">
        <v>0</v>
      </c>
      <c r="T348" s="1"/>
      <c r="U348" s="1"/>
      <c r="V348" s="1"/>
      <c r="W348" s="40">
        <v>0</v>
      </c>
      <c r="X348" s="1"/>
      <c r="Y348" s="1"/>
      <c r="Z348" s="1"/>
      <c r="AA348" s="20">
        <f t="shared" si="74"/>
        <v>0</v>
      </c>
      <c r="AB348" s="1">
        <f t="shared" si="76"/>
        <v>0</v>
      </c>
      <c r="AC348" s="40">
        <f t="shared" si="76"/>
        <v>0</v>
      </c>
      <c r="AD348" s="4">
        <f t="shared" si="76"/>
        <v>0</v>
      </c>
      <c r="AE348" s="40">
        <f t="shared" si="75"/>
        <v>0</v>
      </c>
      <c r="AF348" s="136"/>
      <c r="AG348" s="21"/>
      <c r="AH348" s="137"/>
      <c r="AI348" s="21"/>
      <c r="AJ348" s="21"/>
      <c r="AM348" s="119">
        <f t="shared" si="78"/>
        <v>0</v>
      </c>
      <c r="AN348" s="119">
        <f t="shared" si="77"/>
        <v>0</v>
      </c>
    </row>
    <row r="349" spans="1:40" s="122" customFormat="1" ht="19.899999999999999" customHeight="1" x14ac:dyDescent="0.2">
      <c r="A349" s="15"/>
      <c r="B349" s="127" t="s">
        <v>34</v>
      </c>
      <c r="C349" s="1">
        <v>79.31662</v>
      </c>
      <c r="D349" s="1"/>
      <c r="E349" s="1">
        <v>0</v>
      </c>
      <c r="F349" s="1">
        <v>0</v>
      </c>
      <c r="G349" s="40">
        <f t="shared" si="72"/>
        <v>0</v>
      </c>
      <c r="H349" s="1"/>
      <c r="I349" s="1"/>
      <c r="J349" s="1"/>
      <c r="K349" s="40"/>
      <c r="L349" s="1"/>
      <c r="M349" s="1"/>
      <c r="N349" s="1"/>
      <c r="O349" s="40">
        <f t="shared" si="73"/>
        <v>95.665199999999899</v>
      </c>
      <c r="P349" s="1">
        <v>0</v>
      </c>
      <c r="Q349" s="1">
        <v>95.665199999999899</v>
      </c>
      <c r="R349" s="1">
        <v>0</v>
      </c>
      <c r="S349" s="40">
        <f>T349+U349+V349</f>
        <v>13.695629999999994</v>
      </c>
      <c r="T349" s="1">
        <f>T345-SUM(T346:T348)</f>
        <v>0</v>
      </c>
      <c r="U349" s="1">
        <f>U345-SUM(U346:U348)</f>
        <v>13.695629999999994</v>
      </c>
      <c r="V349" s="1">
        <f>V345-SUM(V346:V348)</f>
        <v>0</v>
      </c>
      <c r="W349" s="40">
        <f>X349+Y349+Z349</f>
        <v>13.695629999999994</v>
      </c>
      <c r="X349" s="1">
        <f>X345-SUM(X346:X348)</f>
        <v>0</v>
      </c>
      <c r="Y349" s="1">
        <f>Y345-SUM(Y346:Y348)</f>
        <v>13.695629999999994</v>
      </c>
      <c r="Z349" s="1">
        <f>Z345-SUM(Z346:Z348)</f>
        <v>0</v>
      </c>
      <c r="AA349" s="20">
        <f t="shared" si="74"/>
        <v>0</v>
      </c>
      <c r="AB349" s="1">
        <f t="shared" si="76"/>
        <v>0</v>
      </c>
      <c r="AC349" s="40">
        <f t="shared" si="76"/>
        <v>0</v>
      </c>
      <c r="AD349" s="4">
        <f t="shared" si="76"/>
        <v>0</v>
      </c>
      <c r="AE349" s="40">
        <f t="shared" si="75"/>
        <v>0</v>
      </c>
      <c r="AF349" s="136"/>
      <c r="AG349" s="21"/>
      <c r="AH349" s="137"/>
      <c r="AI349" s="21"/>
      <c r="AJ349" s="21"/>
      <c r="AM349" s="119">
        <f t="shared" si="78"/>
        <v>0</v>
      </c>
      <c r="AN349" s="119">
        <f t="shared" si="77"/>
        <v>0</v>
      </c>
    </row>
    <row r="350" spans="1:40" s="122" customFormat="1" ht="48" customHeight="1" x14ac:dyDescent="0.2">
      <c r="A350" s="15">
        <v>65</v>
      </c>
      <c r="B350" s="145" t="s">
        <v>294</v>
      </c>
      <c r="C350" s="24">
        <v>572.55174</v>
      </c>
      <c r="D350" s="24">
        <f>SUM(D351:D354)</f>
        <v>551.38941</v>
      </c>
      <c r="E350" s="24">
        <v>0</v>
      </c>
      <c r="F350" s="24">
        <v>0</v>
      </c>
      <c r="G350" s="141">
        <f t="shared" si="72"/>
        <v>0</v>
      </c>
      <c r="H350" s="24"/>
      <c r="I350" s="24"/>
      <c r="J350" s="24"/>
      <c r="K350" s="141">
        <f>L350+M350+N350</f>
        <v>0</v>
      </c>
      <c r="L350" s="26"/>
      <c r="M350" s="26"/>
      <c r="N350" s="26"/>
      <c r="O350" s="25">
        <f t="shared" si="73"/>
        <v>623</v>
      </c>
      <c r="P350" s="26">
        <v>0</v>
      </c>
      <c r="Q350" s="26">
        <v>623</v>
      </c>
      <c r="R350" s="26">
        <v>0</v>
      </c>
      <c r="S350" s="40">
        <f>T350+U350+V350</f>
        <v>336.91046</v>
      </c>
      <c r="T350" s="1">
        <v>0</v>
      </c>
      <c r="U350" s="1">
        <v>336.91046</v>
      </c>
      <c r="V350" s="1">
        <v>0</v>
      </c>
      <c r="W350" s="25">
        <f>X350+Y350+Z350</f>
        <v>336.91046</v>
      </c>
      <c r="X350" s="26">
        <v>0</v>
      </c>
      <c r="Y350" s="26">
        <v>336.91046</v>
      </c>
      <c r="Z350" s="26">
        <v>0</v>
      </c>
      <c r="AA350" s="20">
        <f t="shared" si="74"/>
        <v>0</v>
      </c>
      <c r="AB350" s="1">
        <f t="shared" si="76"/>
        <v>0</v>
      </c>
      <c r="AC350" s="40">
        <f t="shared" si="76"/>
        <v>0</v>
      </c>
      <c r="AD350" s="4">
        <f t="shared" si="76"/>
        <v>0</v>
      </c>
      <c r="AE350" s="25">
        <f t="shared" si="75"/>
        <v>0</v>
      </c>
      <c r="AF350" s="147"/>
      <c r="AG350" s="148"/>
      <c r="AH350" s="149"/>
      <c r="AI350" s="148"/>
      <c r="AJ350" s="148"/>
      <c r="AM350" s="119">
        <f t="shared" si="78"/>
        <v>0</v>
      </c>
      <c r="AN350" s="119">
        <f t="shared" si="77"/>
        <v>0</v>
      </c>
    </row>
    <row r="351" spans="1:40" s="122" customFormat="1" ht="19.899999999999999" customHeight="1" x14ac:dyDescent="0.2">
      <c r="A351" s="15"/>
      <c r="B351" s="127" t="s">
        <v>31</v>
      </c>
      <c r="C351" s="1">
        <v>551.38941</v>
      </c>
      <c r="D351" s="1">
        <f>C351</f>
        <v>551.38941</v>
      </c>
      <c r="E351" s="1">
        <v>0</v>
      </c>
      <c r="F351" s="1">
        <v>0</v>
      </c>
      <c r="G351" s="40">
        <f t="shared" si="72"/>
        <v>0</v>
      </c>
      <c r="H351" s="1"/>
      <c r="I351" s="1"/>
      <c r="J351" s="1"/>
      <c r="K351" s="40"/>
      <c r="L351" s="1"/>
      <c r="M351" s="1"/>
      <c r="N351" s="1"/>
      <c r="O351" s="40">
        <f t="shared" si="73"/>
        <v>551.38941</v>
      </c>
      <c r="P351" s="1">
        <v>0</v>
      </c>
      <c r="Q351" s="1">
        <v>551.38941</v>
      </c>
      <c r="R351" s="1">
        <v>0</v>
      </c>
      <c r="S351" s="40">
        <v>324.45776999999998</v>
      </c>
      <c r="T351" s="1"/>
      <c r="U351" s="1">
        <v>324.45776999999998</v>
      </c>
      <c r="V351" s="1"/>
      <c r="W351" s="40">
        <v>324.45776999999998</v>
      </c>
      <c r="X351" s="1"/>
      <c r="Y351" s="1">
        <v>324.45776999999998</v>
      </c>
      <c r="Z351" s="1"/>
      <c r="AA351" s="20">
        <f t="shared" si="74"/>
        <v>0</v>
      </c>
      <c r="AB351" s="1">
        <f t="shared" si="76"/>
        <v>0</v>
      </c>
      <c r="AC351" s="40">
        <f t="shared" si="76"/>
        <v>0</v>
      </c>
      <c r="AD351" s="4">
        <f t="shared" si="76"/>
        <v>0</v>
      </c>
      <c r="AE351" s="40">
        <f t="shared" si="75"/>
        <v>0</v>
      </c>
      <c r="AF351" s="136"/>
      <c r="AG351" s="21"/>
      <c r="AH351" s="137"/>
      <c r="AI351" s="21"/>
      <c r="AJ351" s="21"/>
      <c r="AM351" s="119">
        <f t="shared" si="78"/>
        <v>0</v>
      </c>
      <c r="AN351" s="119">
        <f t="shared" si="77"/>
        <v>0</v>
      </c>
    </row>
    <row r="352" spans="1:40" s="122" customFormat="1" ht="19.899999999999999" customHeight="1" x14ac:dyDescent="0.2">
      <c r="A352" s="15"/>
      <c r="B352" s="127" t="s">
        <v>32</v>
      </c>
      <c r="C352" s="1">
        <v>0</v>
      </c>
      <c r="D352" s="1"/>
      <c r="E352" s="1">
        <v>0</v>
      </c>
      <c r="F352" s="1">
        <v>0</v>
      </c>
      <c r="G352" s="40">
        <f t="shared" si="72"/>
        <v>0</v>
      </c>
      <c r="H352" s="1"/>
      <c r="I352" s="1"/>
      <c r="J352" s="1"/>
      <c r="K352" s="40"/>
      <c r="L352" s="1"/>
      <c r="M352" s="1"/>
      <c r="N352" s="1"/>
      <c r="O352" s="40">
        <f t="shared" si="73"/>
        <v>0</v>
      </c>
      <c r="P352" s="1">
        <v>0</v>
      </c>
      <c r="Q352" s="1">
        <v>0</v>
      </c>
      <c r="R352" s="1">
        <v>0</v>
      </c>
      <c r="S352" s="40">
        <v>0</v>
      </c>
      <c r="T352" s="1"/>
      <c r="U352" s="1"/>
      <c r="V352" s="1"/>
      <c r="W352" s="40">
        <v>0</v>
      </c>
      <c r="X352" s="1"/>
      <c r="Y352" s="1"/>
      <c r="Z352" s="1"/>
      <c r="AA352" s="20">
        <f t="shared" si="74"/>
        <v>0</v>
      </c>
      <c r="AB352" s="1">
        <f t="shared" si="76"/>
        <v>0</v>
      </c>
      <c r="AC352" s="40">
        <f t="shared" si="76"/>
        <v>0</v>
      </c>
      <c r="AD352" s="4">
        <f t="shared" si="76"/>
        <v>0</v>
      </c>
      <c r="AE352" s="40">
        <f t="shared" si="75"/>
        <v>0</v>
      </c>
      <c r="AF352" s="136"/>
      <c r="AG352" s="21"/>
      <c r="AH352" s="137"/>
      <c r="AI352" s="21"/>
      <c r="AJ352" s="21"/>
      <c r="AM352" s="119">
        <f t="shared" si="78"/>
        <v>0</v>
      </c>
      <c r="AN352" s="119">
        <f t="shared" si="77"/>
        <v>0</v>
      </c>
    </row>
    <row r="353" spans="1:40" s="122" customFormat="1" ht="19.899999999999999" customHeight="1" x14ac:dyDescent="0.2">
      <c r="A353" s="15"/>
      <c r="B353" s="127" t="s">
        <v>33</v>
      </c>
      <c r="C353" s="1">
        <v>0</v>
      </c>
      <c r="D353" s="1"/>
      <c r="E353" s="1">
        <v>0</v>
      </c>
      <c r="F353" s="1">
        <v>0</v>
      </c>
      <c r="G353" s="40">
        <f t="shared" si="72"/>
        <v>0</v>
      </c>
      <c r="H353" s="1"/>
      <c r="I353" s="1"/>
      <c r="J353" s="1"/>
      <c r="K353" s="40"/>
      <c r="L353" s="1"/>
      <c r="M353" s="1"/>
      <c r="N353" s="1"/>
      <c r="O353" s="40">
        <f t="shared" si="73"/>
        <v>0</v>
      </c>
      <c r="P353" s="1">
        <v>0</v>
      </c>
      <c r="Q353" s="1">
        <v>0</v>
      </c>
      <c r="R353" s="1">
        <v>0</v>
      </c>
      <c r="S353" s="40">
        <v>0</v>
      </c>
      <c r="T353" s="1"/>
      <c r="U353" s="1"/>
      <c r="V353" s="1"/>
      <c r="W353" s="40">
        <v>0</v>
      </c>
      <c r="X353" s="1"/>
      <c r="Y353" s="1"/>
      <c r="Z353" s="1"/>
      <c r="AA353" s="20">
        <f t="shared" si="74"/>
        <v>0</v>
      </c>
      <c r="AB353" s="1">
        <f t="shared" si="76"/>
        <v>0</v>
      </c>
      <c r="AC353" s="40">
        <f t="shared" si="76"/>
        <v>0</v>
      </c>
      <c r="AD353" s="4">
        <f t="shared" si="76"/>
        <v>0</v>
      </c>
      <c r="AE353" s="40">
        <f t="shared" si="75"/>
        <v>0</v>
      </c>
      <c r="AF353" s="136"/>
      <c r="AG353" s="21"/>
      <c r="AH353" s="137"/>
      <c r="AI353" s="21"/>
      <c r="AJ353" s="21"/>
      <c r="AM353" s="119">
        <f t="shared" si="78"/>
        <v>0</v>
      </c>
      <c r="AN353" s="119">
        <f t="shared" si="77"/>
        <v>0</v>
      </c>
    </row>
    <row r="354" spans="1:40" s="122" customFormat="1" ht="19.899999999999999" customHeight="1" x14ac:dyDescent="0.2">
      <c r="A354" s="15"/>
      <c r="B354" s="127" t="s">
        <v>34</v>
      </c>
      <c r="C354" s="1">
        <v>21.162330000000001</v>
      </c>
      <c r="D354" s="1"/>
      <c r="E354" s="1">
        <v>0</v>
      </c>
      <c r="F354" s="1">
        <v>0</v>
      </c>
      <c r="G354" s="40">
        <f t="shared" si="72"/>
        <v>0</v>
      </c>
      <c r="H354" s="1"/>
      <c r="I354" s="1"/>
      <c r="J354" s="1"/>
      <c r="K354" s="40"/>
      <c r="L354" s="1"/>
      <c r="M354" s="1"/>
      <c r="N354" s="1"/>
      <c r="O354" s="40">
        <f t="shared" si="73"/>
        <v>71.610590000000016</v>
      </c>
      <c r="P354" s="1">
        <v>0</v>
      </c>
      <c r="Q354" s="1">
        <v>71.610590000000016</v>
      </c>
      <c r="R354" s="1">
        <v>0</v>
      </c>
      <c r="S354" s="40">
        <f>T354+U354+V354</f>
        <v>12.452690000000018</v>
      </c>
      <c r="T354" s="1">
        <f>T350-SUM(T351:T353)</f>
        <v>0</v>
      </c>
      <c r="U354" s="1">
        <f>U350-SUM(U351:U353)</f>
        <v>12.452690000000018</v>
      </c>
      <c r="V354" s="1">
        <f>V350-SUM(V351:V353)</f>
        <v>0</v>
      </c>
      <c r="W354" s="40">
        <f>X354+Y354+Z354</f>
        <v>12.452690000000018</v>
      </c>
      <c r="X354" s="1">
        <f>X350-SUM(X351:X353)</f>
        <v>0</v>
      </c>
      <c r="Y354" s="1">
        <f>Y350-SUM(Y351:Y353)</f>
        <v>12.452690000000018</v>
      </c>
      <c r="Z354" s="1">
        <f>Z350-SUM(Z351:Z353)</f>
        <v>0</v>
      </c>
      <c r="AA354" s="20">
        <f t="shared" si="74"/>
        <v>0</v>
      </c>
      <c r="AB354" s="1">
        <f t="shared" si="76"/>
        <v>0</v>
      </c>
      <c r="AC354" s="40">
        <f t="shared" si="76"/>
        <v>0</v>
      </c>
      <c r="AD354" s="4">
        <f t="shared" si="76"/>
        <v>0</v>
      </c>
      <c r="AE354" s="40">
        <f t="shared" si="75"/>
        <v>0</v>
      </c>
      <c r="AF354" s="136"/>
      <c r="AG354" s="21"/>
      <c r="AH354" s="137"/>
      <c r="AI354" s="21"/>
      <c r="AJ354" s="21"/>
      <c r="AM354" s="119">
        <f t="shared" si="78"/>
        <v>0</v>
      </c>
      <c r="AN354" s="119">
        <f t="shared" si="77"/>
        <v>0</v>
      </c>
    </row>
    <row r="355" spans="1:40" s="122" customFormat="1" ht="48" customHeight="1" x14ac:dyDescent="0.2">
      <c r="A355" s="15">
        <v>66</v>
      </c>
      <c r="B355" s="145" t="s">
        <v>295</v>
      </c>
      <c r="C355" s="24">
        <v>572.55174</v>
      </c>
      <c r="D355" s="24">
        <f>SUM(D356:D359)</f>
        <v>551.38941</v>
      </c>
      <c r="E355" s="24">
        <v>0</v>
      </c>
      <c r="F355" s="24">
        <v>0</v>
      </c>
      <c r="G355" s="141">
        <f t="shared" si="72"/>
        <v>0</v>
      </c>
      <c r="H355" s="24"/>
      <c r="I355" s="24"/>
      <c r="J355" s="24"/>
      <c r="K355" s="141">
        <f>L355+M355+N355</f>
        <v>0</v>
      </c>
      <c r="L355" s="26"/>
      <c r="M355" s="26"/>
      <c r="N355" s="26"/>
      <c r="O355" s="25">
        <f t="shared" si="73"/>
        <v>623</v>
      </c>
      <c r="P355" s="26">
        <v>0</v>
      </c>
      <c r="Q355" s="26">
        <v>623</v>
      </c>
      <c r="R355" s="26">
        <v>0</v>
      </c>
      <c r="S355" s="40">
        <f>T355+U355+V355</f>
        <v>336.91046</v>
      </c>
      <c r="T355" s="1">
        <v>0</v>
      </c>
      <c r="U355" s="1">
        <v>336.91046</v>
      </c>
      <c r="V355" s="1">
        <v>0</v>
      </c>
      <c r="W355" s="25">
        <f>X355+Y355+Z355</f>
        <v>336.91046</v>
      </c>
      <c r="X355" s="26">
        <v>0</v>
      </c>
      <c r="Y355" s="26">
        <v>336.91046</v>
      </c>
      <c r="Z355" s="26">
        <v>0</v>
      </c>
      <c r="AA355" s="20">
        <f t="shared" si="74"/>
        <v>0</v>
      </c>
      <c r="AB355" s="1">
        <f t="shared" si="76"/>
        <v>0</v>
      </c>
      <c r="AC355" s="40">
        <f t="shared" si="76"/>
        <v>0</v>
      </c>
      <c r="AD355" s="4">
        <f t="shared" si="76"/>
        <v>0</v>
      </c>
      <c r="AE355" s="25">
        <f t="shared" si="75"/>
        <v>0</v>
      </c>
      <c r="AF355" s="147"/>
      <c r="AG355" s="148"/>
      <c r="AH355" s="149"/>
      <c r="AI355" s="148"/>
      <c r="AJ355" s="148"/>
      <c r="AM355" s="119">
        <f t="shared" si="78"/>
        <v>0</v>
      </c>
      <c r="AN355" s="119">
        <f t="shared" si="77"/>
        <v>0</v>
      </c>
    </row>
    <row r="356" spans="1:40" s="122" customFormat="1" ht="19.899999999999999" customHeight="1" x14ac:dyDescent="0.2">
      <c r="A356" s="15"/>
      <c r="B356" s="127" t="s">
        <v>31</v>
      </c>
      <c r="C356" s="1">
        <v>551.38941</v>
      </c>
      <c r="D356" s="1">
        <f>C356</f>
        <v>551.38941</v>
      </c>
      <c r="E356" s="1">
        <v>0</v>
      </c>
      <c r="F356" s="1">
        <v>0</v>
      </c>
      <c r="G356" s="40">
        <f t="shared" si="72"/>
        <v>0</v>
      </c>
      <c r="H356" s="1"/>
      <c r="I356" s="1"/>
      <c r="J356" s="1"/>
      <c r="K356" s="40"/>
      <c r="L356" s="1"/>
      <c r="M356" s="1"/>
      <c r="N356" s="1"/>
      <c r="O356" s="40">
        <f t="shared" si="73"/>
        <v>551.38941</v>
      </c>
      <c r="P356" s="1">
        <v>0</v>
      </c>
      <c r="Q356" s="1">
        <v>551.38941</v>
      </c>
      <c r="R356" s="1">
        <v>0</v>
      </c>
      <c r="S356" s="40">
        <v>324.45776999999998</v>
      </c>
      <c r="T356" s="1"/>
      <c r="U356" s="1">
        <v>324.45776999999998</v>
      </c>
      <c r="V356" s="1"/>
      <c r="W356" s="40">
        <v>324.45776999999998</v>
      </c>
      <c r="X356" s="1"/>
      <c r="Y356" s="1">
        <v>324.45776999999998</v>
      </c>
      <c r="Z356" s="1"/>
      <c r="AA356" s="20">
        <f t="shared" si="74"/>
        <v>0</v>
      </c>
      <c r="AB356" s="1">
        <f t="shared" si="76"/>
        <v>0</v>
      </c>
      <c r="AC356" s="40">
        <f t="shared" si="76"/>
        <v>0</v>
      </c>
      <c r="AD356" s="4">
        <f t="shared" si="76"/>
        <v>0</v>
      </c>
      <c r="AE356" s="40">
        <f t="shared" si="75"/>
        <v>0</v>
      </c>
      <c r="AF356" s="136"/>
      <c r="AG356" s="21"/>
      <c r="AH356" s="137"/>
      <c r="AI356" s="21"/>
      <c r="AJ356" s="21"/>
      <c r="AM356" s="119">
        <f t="shared" si="78"/>
        <v>0</v>
      </c>
      <c r="AN356" s="119">
        <f t="shared" si="77"/>
        <v>0</v>
      </c>
    </row>
    <row r="357" spans="1:40" s="122" customFormat="1" ht="19.899999999999999" customHeight="1" x14ac:dyDescent="0.2">
      <c r="A357" s="15"/>
      <c r="B357" s="127" t="s">
        <v>32</v>
      </c>
      <c r="C357" s="1">
        <v>0</v>
      </c>
      <c r="D357" s="1"/>
      <c r="E357" s="1">
        <v>0</v>
      </c>
      <c r="F357" s="1">
        <v>0</v>
      </c>
      <c r="G357" s="40">
        <f t="shared" si="72"/>
        <v>0</v>
      </c>
      <c r="H357" s="1"/>
      <c r="I357" s="1"/>
      <c r="J357" s="1"/>
      <c r="K357" s="40"/>
      <c r="L357" s="1"/>
      <c r="M357" s="1"/>
      <c r="N357" s="1"/>
      <c r="O357" s="40">
        <f t="shared" si="73"/>
        <v>0</v>
      </c>
      <c r="P357" s="1">
        <v>0</v>
      </c>
      <c r="Q357" s="1">
        <v>0</v>
      </c>
      <c r="R357" s="1">
        <v>0</v>
      </c>
      <c r="S357" s="40">
        <v>0</v>
      </c>
      <c r="T357" s="1"/>
      <c r="U357" s="1"/>
      <c r="V357" s="1"/>
      <c r="W357" s="40">
        <v>0</v>
      </c>
      <c r="X357" s="1"/>
      <c r="Y357" s="1"/>
      <c r="Z357" s="1"/>
      <c r="AA357" s="20">
        <f t="shared" si="74"/>
        <v>0</v>
      </c>
      <c r="AB357" s="1">
        <f t="shared" si="76"/>
        <v>0</v>
      </c>
      <c r="AC357" s="40">
        <f t="shared" si="76"/>
        <v>0</v>
      </c>
      <c r="AD357" s="4">
        <f t="shared" si="76"/>
        <v>0</v>
      </c>
      <c r="AE357" s="40">
        <f t="shared" si="75"/>
        <v>0</v>
      </c>
      <c r="AF357" s="136"/>
      <c r="AG357" s="21"/>
      <c r="AH357" s="137"/>
      <c r="AI357" s="21"/>
      <c r="AJ357" s="21"/>
      <c r="AM357" s="119">
        <f t="shared" si="78"/>
        <v>0</v>
      </c>
      <c r="AN357" s="119">
        <f t="shared" si="77"/>
        <v>0</v>
      </c>
    </row>
    <row r="358" spans="1:40" s="122" customFormat="1" ht="19.899999999999999" customHeight="1" x14ac:dyDescent="0.2">
      <c r="A358" s="15"/>
      <c r="B358" s="127" t="s">
        <v>33</v>
      </c>
      <c r="C358" s="1">
        <v>0</v>
      </c>
      <c r="D358" s="1"/>
      <c r="E358" s="1">
        <v>0</v>
      </c>
      <c r="F358" s="1">
        <v>0</v>
      </c>
      <c r="G358" s="40">
        <f t="shared" si="72"/>
        <v>0</v>
      </c>
      <c r="H358" s="1"/>
      <c r="I358" s="1"/>
      <c r="J358" s="1"/>
      <c r="K358" s="40"/>
      <c r="L358" s="1"/>
      <c r="M358" s="1"/>
      <c r="N358" s="1"/>
      <c r="O358" s="40">
        <f t="shared" si="73"/>
        <v>0</v>
      </c>
      <c r="P358" s="1">
        <v>0</v>
      </c>
      <c r="Q358" s="1">
        <v>0</v>
      </c>
      <c r="R358" s="1">
        <v>0</v>
      </c>
      <c r="S358" s="40">
        <v>0</v>
      </c>
      <c r="T358" s="1"/>
      <c r="U358" s="1"/>
      <c r="V358" s="1"/>
      <c r="W358" s="40">
        <v>0</v>
      </c>
      <c r="X358" s="1"/>
      <c r="Y358" s="1"/>
      <c r="Z358" s="1"/>
      <c r="AA358" s="20">
        <f t="shared" si="74"/>
        <v>0</v>
      </c>
      <c r="AB358" s="1">
        <f t="shared" si="76"/>
        <v>0</v>
      </c>
      <c r="AC358" s="40">
        <f t="shared" si="76"/>
        <v>0</v>
      </c>
      <c r="AD358" s="4">
        <f t="shared" si="76"/>
        <v>0</v>
      </c>
      <c r="AE358" s="40">
        <f t="shared" si="75"/>
        <v>0</v>
      </c>
      <c r="AF358" s="136"/>
      <c r="AG358" s="21"/>
      <c r="AH358" s="137"/>
      <c r="AI358" s="21"/>
      <c r="AJ358" s="21"/>
      <c r="AM358" s="119">
        <f t="shared" si="78"/>
        <v>0</v>
      </c>
      <c r="AN358" s="119">
        <f t="shared" si="77"/>
        <v>0</v>
      </c>
    </row>
    <row r="359" spans="1:40" s="122" customFormat="1" ht="19.899999999999999" customHeight="1" x14ac:dyDescent="0.2">
      <c r="A359" s="15"/>
      <c r="B359" s="127" t="s">
        <v>34</v>
      </c>
      <c r="C359" s="1">
        <v>21.162330000000001</v>
      </c>
      <c r="D359" s="1"/>
      <c r="E359" s="1">
        <v>0</v>
      </c>
      <c r="F359" s="1">
        <v>0</v>
      </c>
      <c r="G359" s="40">
        <f t="shared" si="72"/>
        <v>0</v>
      </c>
      <c r="H359" s="1"/>
      <c r="I359" s="1"/>
      <c r="J359" s="1"/>
      <c r="K359" s="40"/>
      <c r="L359" s="1"/>
      <c r="M359" s="1"/>
      <c r="N359" s="1"/>
      <c r="O359" s="40">
        <f t="shared" si="73"/>
        <v>71.610590000000016</v>
      </c>
      <c r="P359" s="1">
        <v>0</v>
      </c>
      <c r="Q359" s="1">
        <v>71.610590000000016</v>
      </c>
      <c r="R359" s="1">
        <v>0</v>
      </c>
      <c r="S359" s="40">
        <f>T359+U359+V359</f>
        <v>12.452690000000018</v>
      </c>
      <c r="T359" s="1">
        <f>T355-SUM(T356:T358)</f>
        <v>0</v>
      </c>
      <c r="U359" s="1">
        <f>U355-SUM(U356:U358)</f>
        <v>12.452690000000018</v>
      </c>
      <c r="V359" s="1">
        <f>V355-SUM(V356:V358)</f>
        <v>0</v>
      </c>
      <c r="W359" s="40">
        <f>X359+Y359+Z359</f>
        <v>12.452690000000018</v>
      </c>
      <c r="X359" s="1">
        <f>X355-SUM(X356:X358)</f>
        <v>0</v>
      </c>
      <c r="Y359" s="1">
        <f>Y355-SUM(Y356:Y358)</f>
        <v>12.452690000000018</v>
      </c>
      <c r="Z359" s="1">
        <f>Z355-SUM(Z356:Z358)</f>
        <v>0</v>
      </c>
      <c r="AA359" s="20">
        <f t="shared" si="74"/>
        <v>0</v>
      </c>
      <c r="AB359" s="1">
        <f t="shared" si="76"/>
        <v>0</v>
      </c>
      <c r="AC359" s="40">
        <f t="shared" si="76"/>
        <v>0</v>
      </c>
      <c r="AD359" s="4">
        <f t="shared" si="76"/>
        <v>0</v>
      </c>
      <c r="AE359" s="40">
        <f t="shared" si="75"/>
        <v>0</v>
      </c>
      <c r="AF359" s="136"/>
      <c r="AG359" s="21"/>
      <c r="AH359" s="137"/>
      <c r="AI359" s="21"/>
      <c r="AJ359" s="21"/>
      <c r="AM359" s="119">
        <f t="shared" si="78"/>
        <v>0</v>
      </c>
      <c r="AN359" s="119">
        <f t="shared" si="77"/>
        <v>0</v>
      </c>
    </row>
    <row r="360" spans="1:40" s="122" customFormat="1" ht="48" customHeight="1" x14ac:dyDescent="0.2">
      <c r="A360" s="15">
        <v>67</v>
      </c>
      <c r="B360" s="145" t="s">
        <v>296</v>
      </c>
      <c r="C360" s="24">
        <v>605.81092000000012</v>
      </c>
      <c r="D360" s="24">
        <f>SUM(D361:D364)</f>
        <v>583.41929000000005</v>
      </c>
      <c r="E360" s="24">
        <v>0</v>
      </c>
      <c r="F360" s="24">
        <v>0</v>
      </c>
      <c r="G360" s="141">
        <f t="shared" si="72"/>
        <v>0</v>
      </c>
      <c r="H360" s="24"/>
      <c r="I360" s="24"/>
      <c r="J360" s="24"/>
      <c r="K360" s="141">
        <f>L360+M360+N360</f>
        <v>0</v>
      </c>
      <c r="L360" s="26"/>
      <c r="M360" s="26"/>
      <c r="N360" s="26"/>
      <c r="O360" s="25">
        <f t="shared" si="73"/>
        <v>666.8</v>
      </c>
      <c r="P360" s="26">
        <v>0</v>
      </c>
      <c r="Q360" s="26">
        <v>666.8</v>
      </c>
      <c r="R360" s="26">
        <v>0</v>
      </c>
      <c r="S360" s="40">
        <f>T360+U360+V360</f>
        <v>351.51011</v>
      </c>
      <c r="T360" s="1">
        <v>0</v>
      </c>
      <c r="U360" s="1">
        <v>351.51011</v>
      </c>
      <c r="V360" s="1">
        <v>0</v>
      </c>
      <c r="W360" s="25">
        <f>X360+Y360+Z360</f>
        <v>351.51011</v>
      </c>
      <c r="X360" s="26">
        <v>0</v>
      </c>
      <c r="Y360" s="26">
        <v>351.51011</v>
      </c>
      <c r="Z360" s="26">
        <v>0</v>
      </c>
      <c r="AA360" s="20">
        <f t="shared" si="74"/>
        <v>0</v>
      </c>
      <c r="AB360" s="1">
        <f t="shared" si="76"/>
        <v>0</v>
      </c>
      <c r="AC360" s="40">
        <f t="shared" si="76"/>
        <v>0</v>
      </c>
      <c r="AD360" s="4">
        <f t="shared" si="76"/>
        <v>0</v>
      </c>
      <c r="AE360" s="25">
        <f t="shared" si="75"/>
        <v>0</v>
      </c>
      <c r="AF360" s="147"/>
      <c r="AG360" s="148"/>
      <c r="AH360" s="149"/>
      <c r="AI360" s="148"/>
      <c r="AJ360" s="148"/>
      <c r="AM360" s="119">
        <f t="shared" si="78"/>
        <v>0</v>
      </c>
      <c r="AN360" s="119">
        <f t="shared" si="77"/>
        <v>0</v>
      </c>
    </row>
    <row r="361" spans="1:40" s="122" customFormat="1" ht="19.899999999999999" customHeight="1" x14ac:dyDescent="0.2">
      <c r="A361" s="15"/>
      <c r="B361" s="127" t="s">
        <v>31</v>
      </c>
      <c r="C361" s="1">
        <v>583.41929000000005</v>
      </c>
      <c r="D361" s="1">
        <f>C361</f>
        <v>583.41929000000005</v>
      </c>
      <c r="E361" s="1">
        <v>0</v>
      </c>
      <c r="F361" s="1">
        <v>0</v>
      </c>
      <c r="G361" s="40">
        <f t="shared" si="72"/>
        <v>0</v>
      </c>
      <c r="H361" s="1"/>
      <c r="I361" s="1"/>
      <c r="J361" s="1"/>
      <c r="K361" s="40"/>
      <c r="L361" s="1"/>
      <c r="M361" s="1"/>
      <c r="N361" s="1"/>
      <c r="O361" s="40">
        <f t="shared" si="73"/>
        <v>583.41929000000005</v>
      </c>
      <c r="P361" s="1">
        <v>0</v>
      </c>
      <c r="Q361" s="1">
        <v>583.41929000000005</v>
      </c>
      <c r="R361" s="1">
        <v>0</v>
      </c>
      <c r="S361" s="40">
        <v>338.51780000000002</v>
      </c>
      <c r="T361" s="1"/>
      <c r="U361" s="1">
        <v>338.51780000000002</v>
      </c>
      <c r="V361" s="1"/>
      <c r="W361" s="40">
        <v>338.51780000000002</v>
      </c>
      <c r="X361" s="1"/>
      <c r="Y361" s="1">
        <v>338.51780000000002</v>
      </c>
      <c r="Z361" s="1"/>
      <c r="AA361" s="20">
        <f t="shared" si="74"/>
        <v>0</v>
      </c>
      <c r="AB361" s="1">
        <f t="shared" si="76"/>
        <v>0</v>
      </c>
      <c r="AC361" s="40">
        <f t="shared" si="76"/>
        <v>0</v>
      </c>
      <c r="AD361" s="4">
        <f t="shared" si="76"/>
        <v>0</v>
      </c>
      <c r="AE361" s="40">
        <f t="shared" si="75"/>
        <v>0</v>
      </c>
      <c r="AF361" s="136"/>
      <c r="AG361" s="21"/>
      <c r="AH361" s="137"/>
      <c r="AI361" s="21"/>
      <c r="AJ361" s="21"/>
      <c r="AM361" s="119">
        <f t="shared" si="78"/>
        <v>0</v>
      </c>
      <c r="AN361" s="119">
        <f t="shared" si="77"/>
        <v>0</v>
      </c>
    </row>
    <row r="362" spans="1:40" s="122" customFormat="1" ht="19.899999999999999" customHeight="1" x14ac:dyDescent="0.2">
      <c r="A362" s="15"/>
      <c r="B362" s="127" t="s">
        <v>32</v>
      </c>
      <c r="C362" s="1">
        <v>0</v>
      </c>
      <c r="D362" s="1"/>
      <c r="E362" s="1">
        <v>0</v>
      </c>
      <c r="F362" s="1">
        <v>0</v>
      </c>
      <c r="G362" s="40">
        <f t="shared" si="72"/>
        <v>0</v>
      </c>
      <c r="H362" s="1"/>
      <c r="I362" s="1"/>
      <c r="J362" s="1"/>
      <c r="K362" s="40"/>
      <c r="L362" s="1"/>
      <c r="M362" s="1"/>
      <c r="N362" s="1"/>
      <c r="O362" s="40">
        <f t="shared" si="73"/>
        <v>0</v>
      </c>
      <c r="P362" s="1">
        <v>0</v>
      </c>
      <c r="Q362" s="1">
        <v>0</v>
      </c>
      <c r="R362" s="1">
        <v>0</v>
      </c>
      <c r="S362" s="40">
        <v>0</v>
      </c>
      <c r="T362" s="1"/>
      <c r="U362" s="1"/>
      <c r="V362" s="1"/>
      <c r="W362" s="40">
        <v>0</v>
      </c>
      <c r="X362" s="1"/>
      <c r="Y362" s="1"/>
      <c r="Z362" s="1"/>
      <c r="AA362" s="20">
        <f t="shared" si="74"/>
        <v>0</v>
      </c>
      <c r="AB362" s="1">
        <f t="shared" si="76"/>
        <v>0</v>
      </c>
      <c r="AC362" s="40">
        <f t="shared" si="76"/>
        <v>0</v>
      </c>
      <c r="AD362" s="4">
        <f t="shared" si="76"/>
        <v>0</v>
      </c>
      <c r="AE362" s="40">
        <f t="shared" si="75"/>
        <v>0</v>
      </c>
      <c r="AF362" s="136"/>
      <c r="AG362" s="21"/>
      <c r="AH362" s="137"/>
      <c r="AI362" s="21"/>
      <c r="AJ362" s="21"/>
      <c r="AM362" s="119">
        <f t="shared" si="78"/>
        <v>0</v>
      </c>
      <c r="AN362" s="119">
        <f t="shared" si="77"/>
        <v>0</v>
      </c>
    </row>
    <row r="363" spans="1:40" s="122" customFormat="1" ht="19.899999999999999" customHeight="1" x14ac:dyDescent="0.2">
      <c r="A363" s="15"/>
      <c r="B363" s="127" t="s">
        <v>33</v>
      </c>
      <c r="C363" s="1">
        <v>0</v>
      </c>
      <c r="D363" s="1"/>
      <c r="E363" s="1">
        <v>0</v>
      </c>
      <c r="F363" s="1">
        <v>0</v>
      </c>
      <c r="G363" s="40">
        <f t="shared" si="72"/>
        <v>0</v>
      </c>
      <c r="H363" s="1"/>
      <c r="I363" s="1"/>
      <c r="J363" s="1"/>
      <c r="K363" s="40"/>
      <c r="L363" s="1"/>
      <c r="M363" s="1"/>
      <c r="N363" s="1"/>
      <c r="O363" s="40">
        <f t="shared" si="73"/>
        <v>0</v>
      </c>
      <c r="P363" s="1">
        <v>0</v>
      </c>
      <c r="Q363" s="1">
        <v>0</v>
      </c>
      <c r="R363" s="1">
        <v>0</v>
      </c>
      <c r="S363" s="40">
        <v>0</v>
      </c>
      <c r="T363" s="1"/>
      <c r="U363" s="1"/>
      <c r="V363" s="1"/>
      <c r="W363" s="40">
        <v>0</v>
      </c>
      <c r="X363" s="1"/>
      <c r="Y363" s="1"/>
      <c r="Z363" s="1"/>
      <c r="AA363" s="20">
        <f t="shared" si="74"/>
        <v>0</v>
      </c>
      <c r="AB363" s="1">
        <f t="shared" si="76"/>
        <v>0</v>
      </c>
      <c r="AC363" s="40">
        <f t="shared" si="76"/>
        <v>0</v>
      </c>
      <c r="AD363" s="4">
        <f t="shared" si="76"/>
        <v>0</v>
      </c>
      <c r="AE363" s="40">
        <f t="shared" si="75"/>
        <v>0</v>
      </c>
      <c r="AF363" s="136"/>
      <c r="AG363" s="21"/>
      <c r="AH363" s="137"/>
      <c r="AI363" s="21"/>
      <c r="AJ363" s="21"/>
      <c r="AM363" s="119">
        <f t="shared" si="78"/>
        <v>0</v>
      </c>
      <c r="AN363" s="119">
        <f t="shared" si="77"/>
        <v>0</v>
      </c>
    </row>
    <row r="364" spans="1:40" s="122" customFormat="1" ht="19.899999999999999" customHeight="1" x14ac:dyDescent="0.2">
      <c r="A364" s="15"/>
      <c r="B364" s="127" t="s">
        <v>34</v>
      </c>
      <c r="C364" s="1">
        <v>22.391629999999999</v>
      </c>
      <c r="D364" s="1"/>
      <c r="E364" s="1">
        <v>0</v>
      </c>
      <c r="F364" s="1">
        <v>0</v>
      </c>
      <c r="G364" s="40">
        <f t="shared" si="72"/>
        <v>0</v>
      </c>
      <c r="H364" s="1"/>
      <c r="I364" s="1"/>
      <c r="J364" s="1"/>
      <c r="K364" s="40"/>
      <c r="L364" s="1"/>
      <c r="M364" s="1"/>
      <c r="N364" s="1"/>
      <c r="O364" s="40">
        <f t="shared" si="73"/>
        <v>83.380709999999866</v>
      </c>
      <c r="P364" s="1">
        <v>0</v>
      </c>
      <c r="Q364" s="1">
        <v>83.380709999999866</v>
      </c>
      <c r="R364" s="1">
        <v>0</v>
      </c>
      <c r="S364" s="40">
        <f>T364+U364+V364</f>
        <v>12.992309999999975</v>
      </c>
      <c r="T364" s="1">
        <f>T360-SUM(T361:T363)</f>
        <v>0</v>
      </c>
      <c r="U364" s="1">
        <f>U360-SUM(U361:U363)</f>
        <v>12.992309999999975</v>
      </c>
      <c r="V364" s="1">
        <f>V360-SUM(V361:V363)</f>
        <v>0</v>
      </c>
      <c r="W364" s="40">
        <f>X364+Y364+Z364</f>
        <v>12.992309999999975</v>
      </c>
      <c r="X364" s="1">
        <f>X360-SUM(X361:X363)</f>
        <v>0</v>
      </c>
      <c r="Y364" s="1">
        <f>Y360-SUM(Y361:Y363)</f>
        <v>12.992309999999975</v>
      </c>
      <c r="Z364" s="1">
        <f>Z360-SUM(Z361:Z363)</f>
        <v>0</v>
      </c>
      <c r="AA364" s="20">
        <f t="shared" si="74"/>
        <v>0</v>
      </c>
      <c r="AB364" s="1">
        <f t="shared" si="76"/>
        <v>0</v>
      </c>
      <c r="AC364" s="40">
        <f t="shared" si="76"/>
        <v>0</v>
      </c>
      <c r="AD364" s="4">
        <f t="shared" si="76"/>
        <v>0</v>
      </c>
      <c r="AE364" s="40">
        <f t="shared" si="75"/>
        <v>0</v>
      </c>
      <c r="AF364" s="136"/>
      <c r="AG364" s="21"/>
      <c r="AH364" s="137"/>
      <c r="AI364" s="21"/>
      <c r="AJ364" s="21"/>
      <c r="AM364" s="119">
        <f t="shared" si="78"/>
        <v>0</v>
      </c>
      <c r="AN364" s="119">
        <f t="shared" si="77"/>
        <v>0</v>
      </c>
    </row>
    <row r="365" spans="1:40" s="122" customFormat="1" ht="48" customHeight="1" x14ac:dyDescent="0.2">
      <c r="A365" s="15">
        <v>68</v>
      </c>
      <c r="B365" s="145" t="s">
        <v>297</v>
      </c>
      <c r="C365" s="24">
        <v>627.87568999999996</v>
      </c>
      <c r="D365" s="24">
        <f>SUM(D366:D369)</f>
        <v>551.38941</v>
      </c>
      <c r="E365" s="24">
        <v>0</v>
      </c>
      <c r="F365" s="24">
        <v>0</v>
      </c>
      <c r="G365" s="141">
        <f t="shared" si="72"/>
        <v>0</v>
      </c>
      <c r="H365" s="24"/>
      <c r="I365" s="24"/>
      <c r="J365" s="24"/>
      <c r="K365" s="141">
        <f>L365+M365+N365</f>
        <v>0</v>
      </c>
      <c r="L365" s="26"/>
      <c r="M365" s="26"/>
      <c r="N365" s="26"/>
      <c r="O365" s="25">
        <f t="shared" si="73"/>
        <v>623</v>
      </c>
      <c r="P365" s="26">
        <v>0</v>
      </c>
      <c r="Q365" s="26">
        <v>623</v>
      </c>
      <c r="R365" s="26">
        <v>0</v>
      </c>
      <c r="S365" s="40">
        <f>T365+U365+V365</f>
        <v>336.91046</v>
      </c>
      <c r="T365" s="1">
        <v>0</v>
      </c>
      <c r="U365" s="1">
        <v>336.91046</v>
      </c>
      <c r="V365" s="1">
        <v>0</v>
      </c>
      <c r="W365" s="25">
        <f>X365+Y365+Z365</f>
        <v>336.91046</v>
      </c>
      <c r="X365" s="26">
        <v>0</v>
      </c>
      <c r="Y365" s="26">
        <v>336.91046</v>
      </c>
      <c r="Z365" s="26">
        <v>0</v>
      </c>
      <c r="AA365" s="20">
        <f t="shared" si="74"/>
        <v>0</v>
      </c>
      <c r="AB365" s="1">
        <f t="shared" si="76"/>
        <v>0</v>
      </c>
      <c r="AC365" s="40">
        <f t="shared" si="76"/>
        <v>0</v>
      </c>
      <c r="AD365" s="4">
        <f t="shared" si="76"/>
        <v>0</v>
      </c>
      <c r="AE365" s="25">
        <f t="shared" si="75"/>
        <v>0</v>
      </c>
      <c r="AF365" s="147"/>
      <c r="AG365" s="148"/>
      <c r="AH365" s="149"/>
      <c r="AI365" s="148"/>
      <c r="AJ365" s="148"/>
      <c r="AM365" s="119">
        <f t="shared" si="78"/>
        <v>0</v>
      </c>
      <c r="AN365" s="119">
        <f t="shared" si="77"/>
        <v>0</v>
      </c>
    </row>
    <row r="366" spans="1:40" s="122" customFormat="1" ht="19.899999999999999" customHeight="1" x14ac:dyDescent="0.2">
      <c r="A366" s="15"/>
      <c r="B366" s="127" t="s">
        <v>31</v>
      </c>
      <c r="C366" s="1">
        <v>551.38941</v>
      </c>
      <c r="D366" s="1">
        <f>C366</f>
        <v>551.38941</v>
      </c>
      <c r="E366" s="1">
        <v>0</v>
      </c>
      <c r="F366" s="1">
        <v>0</v>
      </c>
      <c r="G366" s="40">
        <f t="shared" si="72"/>
        <v>0</v>
      </c>
      <c r="H366" s="1"/>
      <c r="I366" s="1"/>
      <c r="J366" s="1"/>
      <c r="K366" s="40"/>
      <c r="L366" s="1"/>
      <c r="M366" s="1"/>
      <c r="N366" s="1"/>
      <c r="O366" s="40">
        <f t="shared" si="73"/>
        <v>551.38941</v>
      </c>
      <c r="P366" s="1">
        <v>0</v>
      </c>
      <c r="Q366" s="1">
        <v>551.38941</v>
      </c>
      <c r="R366" s="1">
        <v>0</v>
      </c>
      <c r="S366" s="40">
        <v>324.45776999999998</v>
      </c>
      <c r="T366" s="1"/>
      <c r="U366" s="1">
        <v>324.45776999999998</v>
      </c>
      <c r="V366" s="1"/>
      <c r="W366" s="40">
        <v>324.45776999999998</v>
      </c>
      <c r="X366" s="1"/>
      <c r="Y366" s="1">
        <v>324.45776999999998</v>
      </c>
      <c r="Z366" s="1"/>
      <c r="AA366" s="20">
        <f t="shared" si="74"/>
        <v>0</v>
      </c>
      <c r="AB366" s="1">
        <f t="shared" si="76"/>
        <v>0</v>
      </c>
      <c r="AC366" s="40">
        <f t="shared" si="76"/>
        <v>0</v>
      </c>
      <c r="AD366" s="4">
        <f t="shared" si="76"/>
        <v>0</v>
      </c>
      <c r="AE366" s="40">
        <f t="shared" si="75"/>
        <v>0</v>
      </c>
      <c r="AF366" s="136"/>
      <c r="AG366" s="21"/>
      <c r="AH366" s="137"/>
      <c r="AI366" s="21"/>
      <c r="AJ366" s="21"/>
      <c r="AM366" s="119">
        <f t="shared" si="78"/>
        <v>0</v>
      </c>
      <c r="AN366" s="119">
        <f t="shared" si="77"/>
        <v>0</v>
      </c>
    </row>
    <row r="367" spans="1:40" s="122" customFormat="1" ht="19.899999999999999" customHeight="1" x14ac:dyDescent="0.2">
      <c r="A367" s="15"/>
      <c r="B367" s="127" t="s">
        <v>32</v>
      </c>
      <c r="C367" s="1">
        <v>0</v>
      </c>
      <c r="D367" s="1"/>
      <c r="E367" s="1">
        <v>0</v>
      </c>
      <c r="F367" s="1">
        <v>0</v>
      </c>
      <c r="G367" s="40">
        <f t="shared" si="72"/>
        <v>0</v>
      </c>
      <c r="H367" s="1"/>
      <c r="I367" s="1"/>
      <c r="J367" s="1"/>
      <c r="K367" s="40"/>
      <c r="L367" s="1"/>
      <c r="M367" s="1"/>
      <c r="N367" s="1"/>
      <c r="O367" s="40">
        <f t="shared" si="73"/>
        <v>0</v>
      </c>
      <c r="P367" s="1">
        <v>0</v>
      </c>
      <c r="Q367" s="1">
        <v>0</v>
      </c>
      <c r="R367" s="1">
        <v>0</v>
      </c>
      <c r="S367" s="40">
        <v>0</v>
      </c>
      <c r="T367" s="1"/>
      <c r="U367" s="1"/>
      <c r="V367" s="1"/>
      <c r="W367" s="40">
        <v>0</v>
      </c>
      <c r="X367" s="1"/>
      <c r="Y367" s="1"/>
      <c r="Z367" s="1"/>
      <c r="AA367" s="20">
        <f t="shared" si="74"/>
        <v>0</v>
      </c>
      <c r="AB367" s="1">
        <f t="shared" si="76"/>
        <v>0</v>
      </c>
      <c r="AC367" s="40">
        <f t="shared" si="76"/>
        <v>0</v>
      </c>
      <c r="AD367" s="4">
        <f t="shared" si="76"/>
        <v>0</v>
      </c>
      <c r="AE367" s="40">
        <f t="shared" si="75"/>
        <v>0</v>
      </c>
      <c r="AF367" s="136"/>
      <c r="AG367" s="21"/>
      <c r="AH367" s="137"/>
      <c r="AI367" s="21"/>
      <c r="AJ367" s="21"/>
      <c r="AM367" s="119">
        <f t="shared" si="78"/>
        <v>0</v>
      </c>
      <c r="AN367" s="119">
        <f t="shared" si="77"/>
        <v>0</v>
      </c>
    </row>
    <row r="368" spans="1:40" s="122" customFormat="1" ht="19.899999999999999" customHeight="1" x14ac:dyDescent="0.2">
      <c r="A368" s="15"/>
      <c r="B368" s="127" t="s">
        <v>33</v>
      </c>
      <c r="C368" s="1">
        <v>0</v>
      </c>
      <c r="D368" s="1"/>
      <c r="E368" s="1">
        <v>0</v>
      </c>
      <c r="F368" s="1">
        <v>0</v>
      </c>
      <c r="G368" s="40">
        <f t="shared" si="72"/>
        <v>0</v>
      </c>
      <c r="H368" s="1"/>
      <c r="I368" s="1"/>
      <c r="J368" s="1"/>
      <c r="K368" s="40"/>
      <c r="L368" s="1"/>
      <c r="M368" s="1"/>
      <c r="N368" s="1"/>
      <c r="O368" s="40">
        <f t="shared" si="73"/>
        <v>0</v>
      </c>
      <c r="P368" s="1">
        <v>0</v>
      </c>
      <c r="Q368" s="1">
        <v>0</v>
      </c>
      <c r="R368" s="1">
        <v>0</v>
      </c>
      <c r="S368" s="40">
        <v>0</v>
      </c>
      <c r="T368" s="1"/>
      <c r="U368" s="1"/>
      <c r="V368" s="1"/>
      <c r="W368" s="40">
        <v>0</v>
      </c>
      <c r="X368" s="1"/>
      <c r="Y368" s="1"/>
      <c r="Z368" s="1"/>
      <c r="AA368" s="20">
        <f t="shared" si="74"/>
        <v>0</v>
      </c>
      <c r="AB368" s="1">
        <f t="shared" si="76"/>
        <v>0</v>
      </c>
      <c r="AC368" s="40">
        <f t="shared" si="76"/>
        <v>0</v>
      </c>
      <c r="AD368" s="4">
        <f t="shared" si="76"/>
        <v>0</v>
      </c>
      <c r="AE368" s="40">
        <f t="shared" si="75"/>
        <v>0</v>
      </c>
      <c r="AF368" s="136"/>
      <c r="AG368" s="21"/>
      <c r="AH368" s="137"/>
      <c r="AI368" s="21"/>
      <c r="AJ368" s="21"/>
      <c r="AM368" s="119">
        <f t="shared" si="78"/>
        <v>0</v>
      </c>
      <c r="AN368" s="119">
        <f t="shared" si="77"/>
        <v>0</v>
      </c>
    </row>
    <row r="369" spans="1:40" s="122" customFormat="1" ht="19.899999999999999" customHeight="1" x14ac:dyDescent="0.2">
      <c r="A369" s="15"/>
      <c r="B369" s="127" t="s">
        <v>34</v>
      </c>
      <c r="C369" s="1">
        <v>76.486280000000008</v>
      </c>
      <c r="D369" s="1"/>
      <c r="E369" s="1">
        <v>0</v>
      </c>
      <c r="F369" s="1">
        <v>0</v>
      </c>
      <c r="G369" s="40">
        <f t="shared" ref="G369:G432" si="79">H369+I369+J369</f>
        <v>0</v>
      </c>
      <c r="H369" s="1"/>
      <c r="I369" s="1"/>
      <c r="J369" s="1"/>
      <c r="K369" s="40"/>
      <c r="L369" s="1"/>
      <c r="M369" s="1"/>
      <c r="N369" s="1"/>
      <c r="O369" s="40">
        <f t="shared" ref="O369:O432" si="80">P369+Q369+R369</f>
        <v>71.610590000000059</v>
      </c>
      <c r="P369" s="1">
        <v>0</v>
      </c>
      <c r="Q369" s="1">
        <v>71.610590000000059</v>
      </c>
      <c r="R369" s="1">
        <v>0</v>
      </c>
      <c r="S369" s="40">
        <f>T369+U369+V369</f>
        <v>12.452690000000018</v>
      </c>
      <c r="T369" s="1">
        <f>T365-SUM(T366:T368)</f>
        <v>0</v>
      </c>
      <c r="U369" s="1">
        <f>U365-SUM(U366:U368)</f>
        <v>12.452690000000018</v>
      </c>
      <c r="V369" s="1">
        <f>V365-SUM(V366:V368)</f>
        <v>0</v>
      </c>
      <c r="W369" s="40">
        <f>X369+Y369+Z369</f>
        <v>12.452690000000018</v>
      </c>
      <c r="X369" s="1">
        <f>X365-SUM(X366:X368)</f>
        <v>0</v>
      </c>
      <c r="Y369" s="1">
        <f>Y365-SUM(Y366:Y368)</f>
        <v>12.452690000000018</v>
      </c>
      <c r="Z369" s="1">
        <f>Z365-SUM(Z366:Z368)</f>
        <v>0</v>
      </c>
      <c r="AA369" s="20">
        <f t="shared" ref="AA369:AA432" si="81">AB369+AC369+AD369</f>
        <v>0</v>
      </c>
      <c r="AB369" s="1">
        <f t="shared" si="76"/>
        <v>0</v>
      </c>
      <c r="AC369" s="40">
        <f t="shared" si="76"/>
        <v>0</v>
      </c>
      <c r="AD369" s="4">
        <f t="shared" si="76"/>
        <v>0</v>
      </c>
      <c r="AE369" s="40">
        <f t="shared" ref="AE369:AE432" si="82">AF369+AG369+AH369</f>
        <v>0</v>
      </c>
      <c r="AF369" s="136"/>
      <c r="AG369" s="21"/>
      <c r="AH369" s="137"/>
      <c r="AI369" s="21"/>
      <c r="AJ369" s="21"/>
      <c r="AM369" s="119">
        <f t="shared" si="78"/>
        <v>0</v>
      </c>
      <c r="AN369" s="119">
        <f t="shared" si="77"/>
        <v>0</v>
      </c>
    </row>
    <row r="370" spans="1:40" s="122" customFormat="1" ht="48" customHeight="1" x14ac:dyDescent="0.2">
      <c r="A370" s="15">
        <v>69</v>
      </c>
      <c r="B370" s="145" t="s">
        <v>298</v>
      </c>
      <c r="C370" s="24">
        <v>643.62028999999995</v>
      </c>
      <c r="D370" s="24">
        <f>SUM(D371:D374)</f>
        <v>566.55206999999996</v>
      </c>
      <c r="E370" s="24">
        <v>0</v>
      </c>
      <c r="F370" s="24">
        <v>0</v>
      </c>
      <c r="G370" s="141">
        <f t="shared" si="79"/>
        <v>0</v>
      </c>
      <c r="H370" s="24"/>
      <c r="I370" s="24"/>
      <c r="J370" s="24"/>
      <c r="K370" s="141">
        <f>L370+M370+N370</f>
        <v>0</v>
      </c>
      <c r="L370" s="26"/>
      <c r="M370" s="26"/>
      <c r="N370" s="26"/>
      <c r="O370" s="25">
        <f t="shared" si="80"/>
        <v>638.79999999999995</v>
      </c>
      <c r="P370" s="26">
        <v>0</v>
      </c>
      <c r="Q370" s="26">
        <v>638.79999999999995</v>
      </c>
      <c r="R370" s="26">
        <v>0</v>
      </c>
      <c r="S370" s="40">
        <f>T370+U370+V370</f>
        <v>343.81768</v>
      </c>
      <c r="T370" s="1">
        <v>0</v>
      </c>
      <c r="U370" s="1">
        <v>343.81768</v>
      </c>
      <c r="V370" s="1">
        <v>0</v>
      </c>
      <c r="W370" s="25">
        <f>X370+Y370+Z370</f>
        <v>343.81768</v>
      </c>
      <c r="X370" s="26">
        <v>0</v>
      </c>
      <c r="Y370" s="26">
        <v>343.81768</v>
      </c>
      <c r="Z370" s="26">
        <v>0</v>
      </c>
      <c r="AA370" s="20">
        <f t="shared" si="81"/>
        <v>0</v>
      </c>
      <c r="AB370" s="1">
        <f t="shared" si="76"/>
        <v>0</v>
      </c>
      <c r="AC370" s="40">
        <f t="shared" si="76"/>
        <v>0</v>
      </c>
      <c r="AD370" s="4">
        <f t="shared" si="76"/>
        <v>0</v>
      </c>
      <c r="AE370" s="25">
        <f t="shared" si="82"/>
        <v>0</v>
      </c>
      <c r="AF370" s="147"/>
      <c r="AG370" s="148"/>
      <c r="AH370" s="149"/>
      <c r="AI370" s="148"/>
      <c r="AJ370" s="148"/>
      <c r="AM370" s="119">
        <f t="shared" si="78"/>
        <v>0</v>
      </c>
      <c r="AN370" s="119">
        <f t="shared" si="77"/>
        <v>0</v>
      </c>
    </row>
    <row r="371" spans="1:40" s="122" customFormat="1" ht="19.899999999999999" customHeight="1" x14ac:dyDescent="0.2">
      <c r="A371" s="15"/>
      <c r="B371" s="127" t="s">
        <v>31</v>
      </c>
      <c r="C371" s="1">
        <v>566.55206999999996</v>
      </c>
      <c r="D371" s="1">
        <f>C371</f>
        <v>566.55206999999996</v>
      </c>
      <c r="E371" s="1">
        <v>0</v>
      </c>
      <c r="F371" s="1">
        <v>0</v>
      </c>
      <c r="G371" s="40">
        <f t="shared" si="79"/>
        <v>0</v>
      </c>
      <c r="H371" s="1"/>
      <c r="I371" s="1"/>
      <c r="J371" s="1"/>
      <c r="K371" s="40"/>
      <c r="L371" s="1"/>
      <c r="M371" s="1"/>
      <c r="N371" s="1"/>
      <c r="O371" s="40">
        <f t="shared" si="80"/>
        <v>566.55206999999996</v>
      </c>
      <c r="P371" s="1">
        <v>0</v>
      </c>
      <c r="Q371" s="1">
        <v>566.55206999999996</v>
      </c>
      <c r="R371" s="1">
        <v>0</v>
      </c>
      <c r="S371" s="40">
        <v>331.10971000000001</v>
      </c>
      <c r="T371" s="1"/>
      <c r="U371" s="1">
        <v>331.10971000000001</v>
      </c>
      <c r="V371" s="1"/>
      <c r="W371" s="40">
        <v>331.10971000000001</v>
      </c>
      <c r="X371" s="1"/>
      <c r="Y371" s="1">
        <v>331.10971000000001</v>
      </c>
      <c r="Z371" s="1"/>
      <c r="AA371" s="20">
        <f t="shared" si="81"/>
        <v>0</v>
      </c>
      <c r="AB371" s="1">
        <f t="shared" si="76"/>
        <v>0</v>
      </c>
      <c r="AC371" s="40">
        <f t="shared" si="76"/>
        <v>0</v>
      </c>
      <c r="AD371" s="4">
        <f t="shared" si="76"/>
        <v>0</v>
      </c>
      <c r="AE371" s="40">
        <f t="shared" si="82"/>
        <v>0</v>
      </c>
      <c r="AF371" s="136"/>
      <c r="AG371" s="21"/>
      <c r="AH371" s="137"/>
      <c r="AI371" s="21"/>
      <c r="AJ371" s="21"/>
      <c r="AM371" s="119">
        <f t="shared" si="78"/>
        <v>0</v>
      </c>
      <c r="AN371" s="119">
        <f t="shared" si="77"/>
        <v>0</v>
      </c>
    </row>
    <row r="372" spans="1:40" s="122" customFormat="1" ht="19.899999999999999" customHeight="1" x14ac:dyDescent="0.2">
      <c r="A372" s="15"/>
      <c r="B372" s="127" t="s">
        <v>32</v>
      </c>
      <c r="C372" s="1">
        <v>0</v>
      </c>
      <c r="D372" s="1"/>
      <c r="E372" s="1">
        <v>0</v>
      </c>
      <c r="F372" s="1">
        <v>0</v>
      </c>
      <c r="G372" s="40">
        <f t="shared" si="79"/>
        <v>0</v>
      </c>
      <c r="H372" s="1"/>
      <c r="I372" s="1"/>
      <c r="J372" s="1"/>
      <c r="K372" s="40"/>
      <c r="L372" s="1"/>
      <c r="M372" s="1"/>
      <c r="N372" s="1"/>
      <c r="O372" s="40">
        <f t="shared" si="80"/>
        <v>0</v>
      </c>
      <c r="P372" s="1">
        <v>0</v>
      </c>
      <c r="Q372" s="1">
        <v>0</v>
      </c>
      <c r="R372" s="1">
        <v>0</v>
      </c>
      <c r="S372" s="40">
        <v>0</v>
      </c>
      <c r="T372" s="1"/>
      <c r="U372" s="1"/>
      <c r="V372" s="1"/>
      <c r="W372" s="40">
        <v>0</v>
      </c>
      <c r="X372" s="1"/>
      <c r="Y372" s="1"/>
      <c r="Z372" s="1"/>
      <c r="AA372" s="20">
        <f t="shared" si="81"/>
        <v>0</v>
      </c>
      <c r="AB372" s="1">
        <f t="shared" si="76"/>
        <v>0</v>
      </c>
      <c r="AC372" s="40">
        <f t="shared" si="76"/>
        <v>0</v>
      </c>
      <c r="AD372" s="4">
        <f t="shared" si="76"/>
        <v>0</v>
      </c>
      <c r="AE372" s="40">
        <f t="shared" si="82"/>
        <v>0</v>
      </c>
      <c r="AF372" s="136"/>
      <c r="AG372" s="21"/>
      <c r="AH372" s="137"/>
      <c r="AI372" s="21"/>
      <c r="AJ372" s="21"/>
      <c r="AM372" s="119">
        <f t="shared" si="78"/>
        <v>0</v>
      </c>
      <c r="AN372" s="119">
        <f t="shared" si="77"/>
        <v>0</v>
      </c>
    </row>
    <row r="373" spans="1:40" s="122" customFormat="1" ht="19.899999999999999" customHeight="1" x14ac:dyDescent="0.2">
      <c r="A373" s="15"/>
      <c r="B373" s="127" t="s">
        <v>33</v>
      </c>
      <c r="C373" s="1">
        <v>0</v>
      </c>
      <c r="D373" s="1"/>
      <c r="E373" s="1">
        <v>0</v>
      </c>
      <c r="F373" s="1">
        <v>0</v>
      </c>
      <c r="G373" s="40">
        <f t="shared" si="79"/>
        <v>0</v>
      </c>
      <c r="H373" s="1"/>
      <c r="I373" s="1"/>
      <c r="J373" s="1"/>
      <c r="K373" s="40"/>
      <c r="L373" s="1"/>
      <c r="M373" s="1"/>
      <c r="N373" s="1"/>
      <c r="O373" s="40">
        <f t="shared" si="80"/>
        <v>0</v>
      </c>
      <c r="P373" s="1">
        <v>0</v>
      </c>
      <c r="Q373" s="1">
        <v>0</v>
      </c>
      <c r="R373" s="1">
        <v>0</v>
      </c>
      <c r="S373" s="40">
        <v>0</v>
      </c>
      <c r="T373" s="1"/>
      <c r="U373" s="1"/>
      <c r="V373" s="1"/>
      <c r="W373" s="40">
        <v>0</v>
      </c>
      <c r="X373" s="1"/>
      <c r="Y373" s="1"/>
      <c r="Z373" s="1"/>
      <c r="AA373" s="20">
        <f t="shared" si="81"/>
        <v>0</v>
      </c>
      <c r="AB373" s="1">
        <f t="shared" si="76"/>
        <v>0</v>
      </c>
      <c r="AC373" s="40">
        <f t="shared" si="76"/>
        <v>0</v>
      </c>
      <c r="AD373" s="4">
        <f t="shared" si="76"/>
        <v>0</v>
      </c>
      <c r="AE373" s="40">
        <f t="shared" si="82"/>
        <v>0</v>
      </c>
      <c r="AF373" s="136"/>
      <c r="AG373" s="21"/>
      <c r="AH373" s="137"/>
      <c r="AI373" s="21"/>
      <c r="AJ373" s="21"/>
      <c r="AM373" s="119">
        <f t="shared" si="78"/>
        <v>0</v>
      </c>
      <c r="AN373" s="119">
        <f t="shared" si="77"/>
        <v>0</v>
      </c>
    </row>
    <row r="374" spans="1:40" s="122" customFormat="1" ht="19.899999999999999" customHeight="1" x14ac:dyDescent="0.2">
      <c r="A374" s="15"/>
      <c r="B374" s="127" t="s">
        <v>34</v>
      </c>
      <c r="C374" s="1">
        <v>77.068219999999997</v>
      </c>
      <c r="D374" s="1"/>
      <c r="E374" s="1">
        <v>0</v>
      </c>
      <c r="F374" s="1">
        <v>0</v>
      </c>
      <c r="G374" s="40">
        <f t="shared" si="79"/>
        <v>0</v>
      </c>
      <c r="H374" s="1"/>
      <c r="I374" s="1"/>
      <c r="J374" s="1"/>
      <c r="K374" s="40"/>
      <c r="L374" s="1"/>
      <c r="M374" s="1"/>
      <c r="N374" s="1"/>
      <c r="O374" s="40">
        <f t="shared" si="80"/>
        <v>72.247929999999982</v>
      </c>
      <c r="P374" s="1">
        <v>0</v>
      </c>
      <c r="Q374" s="1">
        <v>72.247929999999982</v>
      </c>
      <c r="R374" s="1">
        <v>0</v>
      </c>
      <c r="S374" s="40">
        <f>T374+U374+V374</f>
        <v>12.707969999999989</v>
      </c>
      <c r="T374" s="1">
        <f>T370-SUM(T371:T373)</f>
        <v>0</v>
      </c>
      <c r="U374" s="1">
        <f>U370-SUM(U371:U373)</f>
        <v>12.707969999999989</v>
      </c>
      <c r="V374" s="1">
        <f>V370-SUM(V371:V373)</f>
        <v>0</v>
      </c>
      <c r="W374" s="40">
        <f>X374+Y374+Z374</f>
        <v>12.707969999999989</v>
      </c>
      <c r="X374" s="1">
        <f>X370-SUM(X371:X373)</f>
        <v>0</v>
      </c>
      <c r="Y374" s="1">
        <f>Y370-SUM(Y371:Y373)</f>
        <v>12.707969999999989</v>
      </c>
      <c r="Z374" s="1">
        <f>Z370-SUM(Z371:Z373)</f>
        <v>0</v>
      </c>
      <c r="AA374" s="20">
        <f t="shared" si="81"/>
        <v>0</v>
      </c>
      <c r="AB374" s="1">
        <f t="shared" si="76"/>
        <v>0</v>
      </c>
      <c r="AC374" s="40">
        <f t="shared" si="76"/>
        <v>0</v>
      </c>
      <c r="AD374" s="4">
        <f t="shared" si="76"/>
        <v>0</v>
      </c>
      <c r="AE374" s="40">
        <f t="shared" si="82"/>
        <v>0</v>
      </c>
      <c r="AF374" s="136"/>
      <c r="AG374" s="21"/>
      <c r="AH374" s="137"/>
      <c r="AI374" s="21"/>
      <c r="AJ374" s="21"/>
      <c r="AM374" s="119">
        <f t="shared" si="78"/>
        <v>0</v>
      </c>
      <c r="AN374" s="119">
        <f t="shared" si="77"/>
        <v>0</v>
      </c>
    </row>
    <row r="375" spans="1:40" s="122" customFormat="1" ht="48" customHeight="1" x14ac:dyDescent="0.2">
      <c r="A375" s="15">
        <v>70</v>
      </c>
      <c r="B375" s="145" t="s">
        <v>299</v>
      </c>
      <c r="C375" s="24">
        <v>572.55174</v>
      </c>
      <c r="D375" s="24">
        <f>SUM(D376:D379)</f>
        <v>551.38941</v>
      </c>
      <c r="E375" s="24">
        <v>0</v>
      </c>
      <c r="F375" s="24">
        <v>0</v>
      </c>
      <c r="G375" s="141">
        <f t="shared" si="79"/>
        <v>0</v>
      </c>
      <c r="H375" s="24"/>
      <c r="I375" s="24"/>
      <c r="J375" s="24"/>
      <c r="K375" s="141">
        <f>L375+M375+N375</f>
        <v>0</v>
      </c>
      <c r="L375" s="26"/>
      <c r="M375" s="26"/>
      <c r="N375" s="26"/>
      <c r="O375" s="25">
        <f t="shared" si="80"/>
        <v>623</v>
      </c>
      <c r="P375" s="26">
        <v>0</v>
      </c>
      <c r="Q375" s="26">
        <v>623</v>
      </c>
      <c r="R375" s="26">
        <v>0</v>
      </c>
      <c r="S375" s="40">
        <f>T375+U375+V375</f>
        <v>336.91046</v>
      </c>
      <c r="T375" s="1">
        <v>0</v>
      </c>
      <c r="U375" s="1">
        <v>336.91046</v>
      </c>
      <c r="V375" s="1">
        <v>0</v>
      </c>
      <c r="W375" s="25">
        <f>X375+Y375+Z375</f>
        <v>336.91046</v>
      </c>
      <c r="X375" s="26">
        <v>0</v>
      </c>
      <c r="Y375" s="26">
        <v>336.91046</v>
      </c>
      <c r="Z375" s="26">
        <v>0</v>
      </c>
      <c r="AA375" s="20">
        <f t="shared" si="81"/>
        <v>0</v>
      </c>
      <c r="AB375" s="1">
        <f t="shared" si="76"/>
        <v>0</v>
      </c>
      <c r="AC375" s="40">
        <f t="shared" si="76"/>
        <v>0</v>
      </c>
      <c r="AD375" s="4">
        <f t="shared" si="76"/>
        <v>0</v>
      </c>
      <c r="AE375" s="25">
        <f t="shared" si="82"/>
        <v>0</v>
      </c>
      <c r="AF375" s="147"/>
      <c r="AG375" s="148"/>
      <c r="AH375" s="149"/>
      <c r="AI375" s="148"/>
      <c r="AJ375" s="148"/>
      <c r="AM375" s="119">
        <f t="shared" si="78"/>
        <v>0</v>
      </c>
      <c r="AN375" s="119">
        <f t="shared" si="77"/>
        <v>0</v>
      </c>
    </row>
    <row r="376" spans="1:40" s="122" customFormat="1" ht="19.899999999999999" customHeight="1" x14ac:dyDescent="0.2">
      <c r="A376" s="15"/>
      <c r="B376" s="127" t="s">
        <v>31</v>
      </c>
      <c r="C376" s="1">
        <v>551.38941</v>
      </c>
      <c r="D376" s="1">
        <f>C376</f>
        <v>551.38941</v>
      </c>
      <c r="E376" s="1">
        <v>0</v>
      </c>
      <c r="F376" s="1">
        <v>0</v>
      </c>
      <c r="G376" s="40">
        <f t="shared" si="79"/>
        <v>0</v>
      </c>
      <c r="H376" s="1"/>
      <c r="I376" s="1"/>
      <c r="J376" s="1"/>
      <c r="K376" s="40"/>
      <c r="L376" s="1"/>
      <c r="M376" s="1"/>
      <c r="N376" s="1"/>
      <c r="O376" s="40">
        <f t="shared" si="80"/>
        <v>551.38941</v>
      </c>
      <c r="P376" s="1">
        <v>0</v>
      </c>
      <c r="Q376" s="1">
        <v>551.38941</v>
      </c>
      <c r="R376" s="1">
        <v>0</v>
      </c>
      <c r="S376" s="40">
        <v>324.45776999999998</v>
      </c>
      <c r="T376" s="1"/>
      <c r="U376" s="1">
        <v>324.45776999999998</v>
      </c>
      <c r="V376" s="1"/>
      <c r="W376" s="40">
        <v>324.45776999999998</v>
      </c>
      <c r="X376" s="1"/>
      <c r="Y376" s="1">
        <v>324.45776999999998</v>
      </c>
      <c r="Z376" s="1"/>
      <c r="AA376" s="20">
        <f t="shared" si="81"/>
        <v>0</v>
      </c>
      <c r="AB376" s="1">
        <f t="shared" si="76"/>
        <v>0</v>
      </c>
      <c r="AC376" s="40">
        <f t="shared" si="76"/>
        <v>0</v>
      </c>
      <c r="AD376" s="4">
        <f t="shared" si="76"/>
        <v>0</v>
      </c>
      <c r="AE376" s="40">
        <f t="shared" si="82"/>
        <v>0</v>
      </c>
      <c r="AF376" s="136"/>
      <c r="AG376" s="21"/>
      <c r="AH376" s="137"/>
      <c r="AI376" s="21"/>
      <c r="AJ376" s="21"/>
      <c r="AM376" s="119">
        <f t="shared" si="78"/>
        <v>0</v>
      </c>
      <c r="AN376" s="119">
        <f t="shared" si="77"/>
        <v>0</v>
      </c>
    </row>
    <row r="377" spans="1:40" s="122" customFormat="1" ht="19.899999999999999" customHeight="1" x14ac:dyDescent="0.2">
      <c r="A377" s="15"/>
      <c r="B377" s="127" t="s">
        <v>32</v>
      </c>
      <c r="C377" s="1">
        <v>0</v>
      </c>
      <c r="D377" s="1"/>
      <c r="E377" s="1">
        <v>0</v>
      </c>
      <c r="F377" s="1">
        <v>0</v>
      </c>
      <c r="G377" s="40">
        <f t="shared" si="79"/>
        <v>0</v>
      </c>
      <c r="H377" s="1"/>
      <c r="I377" s="1"/>
      <c r="J377" s="1"/>
      <c r="K377" s="40"/>
      <c r="L377" s="1"/>
      <c r="M377" s="1"/>
      <c r="N377" s="1"/>
      <c r="O377" s="40">
        <f t="shared" si="80"/>
        <v>0</v>
      </c>
      <c r="P377" s="1">
        <v>0</v>
      </c>
      <c r="Q377" s="1">
        <v>0</v>
      </c>
      <c r="R377" s="1">
        <v>0</v>
      </c>
      <c r="S377" s="40">
        <v>0</v>
      </c>
      <c r="T377" s="1"/>
      <c r="U377" s="1"/>
      <c r="V377" s="1"/>
      <c r="W377" s="40">
        <v>0</v>
      </c>
      <c r="X377" s="1"/>
      <c r="Y377" s="1"/>
      <c r="Z377" s="1"/>
      <c r="AA377" s="20">
        <f t="shared" si="81"/>
        <v>0</v>
      </c>
      <c r="AB377" s="1">
        <f t="shared" si="76"/>
        <v>0</v>
      </c>
      <c r="AC377" s="40">
        <f t="shared" si="76"/>
        <v>0</v>
      </c>
      <c r="AD377" s="4">
        <f t="shared" si="76"/>
        <v>0</v>
      </c>
      <c r="AE377" s="40">
        <f t="shared" si="82"/>
        <v>0</v>
      </c>
      <c r="AF377" s="136"/>
      <c r="AG377" s="21"/>
      <c r="AH377" s="137"/>
      <c r="AI377" s="21"/>
      <c r="AJ377" s="21"/>
      <c r="AM377" s="119">
        <f t="shared" si="78"/>
        <v>0</v>
      </c>
      <c r="AN377" s="119">
        <f t="shared" si="77"/>
        <v>0</v>
      </c>
    </row>
    <row r="378" spans="1:40" s="122" customFormat="1" ht="19.899999999999999" customHeight="1" x14ac:dyDescent="0.2">
      <c r="A378" s="15"/>
      <c r="B378" s="127" t="s">
        <v>33</v>
      </c>
      <c r="C378" s="1">
        <v>0</v>
      </c>
      <c r="D378" s="1"/>
      <c r="E378" s="1">
        <v>0</v>
      </c>
      <c r="F378" s="1">
        <v>0</v>
      </c>
      <c r="G378" s="40">
        <f t="shared" si="79"/>
        <v>0</v>
      </c>
      <c r="H378" s="1"/>
      <c r="I378" s="1"/>
      <c r="J378" s="1"/>
      <c r="K378" s="40"/>
      <c r="L378" s="1"/>
      <c r="M378" s="1"/>
      <c r="N378" s="1"/>
      <c r="O378" s="40">
        <f t="shared" si="80"/>
        <v>0</v>
      </c>
      <c r="P378" s="1">
        <v>0</v>
      </c>
      <c r="Q378" s="1">
        <v>0</v>
      </c>
      <c r="R378" s="1">
        <v>0</v>
      </c>
      <c r="S378" s="40">
        <v>0</v>
      </c>
      <c r="T378" s="1"/>
      <c r="U378" s="1"/>
      <c r="V378" s="1"/>
      <c r="W378" s="40">
        <v>0</v>
      </c>
      <c r="X378" s="1"/>
      <c r="Y378" s="1"/>
      <c r="Z378" s="1"/>
      <c r="AA378" s="20">
        <f t="shared" si="81"/>
        <v>0</v>
      </c>
      <c r="AB378" s="1">
        <f t="shared" si="76"/>
        <v>0</v>
      </c>
      <c r="AC378" s="40">
        <f t="shared" si="76"/>
        <v>0</v>
      </c>
      <c r="AD378" s="4">
        <f t="shared" si="76"/>
        <v>0</v>
      </c>
      <c r="AE378" s="40">
        <f t="shared" si="82"/>
        <v>0</v>
      </c>
      <c r="AF378" s="136"/>
      <c r="AG378" s="21"/>
      <c r="AH378" s="137"/>
      <c r="AI378" s="21"/>
      <c r="AJ378" s="21"/>
      <c r="AM378" s="119">
        <f t="shared" si="78"/>
        <v>0</v>
      </c>
      <c r="AN378" s="119">
        <f t="shared" si="77"/>
        <v>0</v>
      </c>
    </row>
    <row r="379" spans="1:40" s="122" customFormat="1" ht="19.899999999999999" customHeight="1" x14ac:dyDescent="0.2">
      <c r="A379" s="15"/>
      <c r="B379" s="127" t="s">
        <v>34</v>
      </c>
      <c r="C379" s="1">
        <v>21.162330000000001</v>
      </c>
      <c r="D379" s="1"/>
      <c r="E379" s="1">
        <v>0</v>
      </c>
      <c r="F379" s="1">
        <v>0</v>
      </c>
      <c r="G379" s="40">
        <f t="shared" si="79"/>
        <v>0</v>
      </c>
      <c r="H379" s="1"/>
      <c r="I379" s="1"/>
      <c r="J379" s="1"/>
      <c r="K379" s="40"/>
      <c r="L379" s="1"/>
      <c r="M379" s="1"/>
      <c r="N379" s="1"/>
      <c r="O379" s="40">
        <f t="shared" si="80"/>
        <v>71.610590000000016</v>
      </c>
      <c r="P379" s="1">
        <v>0</v>
      </c>
      <c r="Q379" s="1">
        <v>71.610590000000016</v>
      </c>
      <c r="R379" s="1">
        <v>0</v>
      </c>
      <c r="S379" s="40">
        <f>T379+U379+V379</f>
        <v>12.452690000000018</v>
      </c>
      <c r="T379" s="1">
        <f>T375-SUM(T376:T378)</f>
        <v>0</v>
      </c>
      <c r="U379" s="1">
        <f>U375-SUM(U376:U378)</f>
        <v>12.452690000000018</v>
      </c>
      <c r="V379" s="1">
        <f>V375-SUM(V376:V378)</f>
        <v>0</v>
      </c>
      <c r="W379" s="40">
        <f>X379+Y379+Z379</f>
        <v>12.452690000000018</v>
      </c>
      <c r="X379" s="1">
        <f>X375-SUM(X376:X378)</f>
        <v>0</v>
      </c>
      <c r="Y379" s="1">
        <f>Y375-SUM(Y376:Y378)</f>
        <v>12.452690000000018</v>
      </c>
      <c r="Z379" s="1">
        <f>Z375-SUM(Z376:Z378)</f>
        <v>0</v>
      </c>
      <c r="AA379" s="20">
        <f t="shared" si="81"/>
        <v>0</v>
      </c>
      <c r="AB379" s="1">
        <f t="shared" si="76"/>
        <v>0</v>
      </c>
      <c r="AC379" s="40">
        <f t="shared" si="76"/>
        <v>0</v>
      </c>
      <c r="AD379" s="4">
        <f t="shared" si="76"/>
        <v>0</v>
      </c>
      <c r="AE379" s="40">
        <f t="shared" si="82"/>
        <v>0</v>
      </c>
      <c r="AF379" s="136"/>
      <c r="AG379" s="21"/>
      <c r="AH379" s="137"/>
      <c r="AI379" s="21"/>
      <c r="AJ379" s="21"/>
      <c r="AM379" s="119">
        <f t="shared" si="78"/>
        <v>0</v>
      </c>
      <c r="AN379" s="119">
        <f t="shared" si="77"/>
        <v>0</v>
      </c>
    </row>
    <row r="380" spans="1:40" s="122" customFormat="1" ht="48" customHeight="1" x14ac:dyDescent="0.2">
      <c r="A380" s="15">
        <v>71</v>
      </c>
      <c r="B380" s="145" t="s">
        <v>300</v>
      </c>
      <c r="C380" s="24">
        <v>572.55174</v>
      </c>
      <c r="D380" s="24">
        <f>SUM(D381:D384)</f>
        <v>551.38941</v>
      </c>
      <c r="E380" s="24">
        <v>0</v>
      </c>
      <c r="F380" s="24">
        <v>0</v>
      </c>
      <c r="G380" s="141">
        <f t="shared" si="79"/>
        <v>0</v>
      </c>
      <c r="H380" s="24"/>
      <c r="I380" s="24"/>
      <c r="J380" s="24"/>
      <c r="K380" s="141">
        <f>L380+M380+N380</f>
        <v>0</v>
      </c>
      <c r="L380" s="26"/>
      <c r="M380" s="26"/>
      <c r="N380" s="26"/>
      <c r="O380" s="25">
        <f t="shared" si="80"/>
        <v>623</v>
      </c>
      <c r="P380" s="26">
        <v>0</v>
      </c>
      <c r="Q380" s="26">
        <v>623</v>
      </c>
      <c r="R380" s="26">
        <v>0</v>
      </c>
      <c r="S380" s="40">
        <f>T380+U380+V380</f>
        <v>336.91046</v>
      </c>
      <c r="T380" s="1">
        <v>0</v>
      </c>
      <c r="U380" s="1">
        <v>336.91046</v>
      </c>
      <c r="V380" s="1">
        <v>0</v>
      </c>
      <c r="W380" s="25">
        <f>X380+Y380+Z380</f>
        <v>336.91046</v>
      </c>
      <c r="X380" s="26">
        <v>0</v>
      </c>
      <c r="Y380" s="26">
        <v>336.91046</v>
      </c>
      <c r="Z380" s="26">
        <v>0</v>
      </c>
      <c r="AA380" s="20">
        <f t="shared" si="81"/>
        <v>0</v>
      </c>
      <c r="AB380" s="1">
        <f t="shared" ref="AB380:AD443" si="83">X380+H380-L380-(T380-AF380)</f>
        <v>0</v>
      </c>
      <c r="AC380" s="40">
        <f t="shared" si="83"/>
        <v>0</v>
      </c>
      <c r="AD380" s="4">
        <f t="shared" si="83"/>
        <v>0</v>
      </c>
      <c r="AE380" s="25">
        <f t="shared" si="82"/>
        <v>0</v>
      </c>
      <c r="AF380" s="147"/>
      <c r="AG380" s="148"/>
      <c r="AH380" s="149"/>
      <c r="AI380" s="148"/>
      <c r="AJ380" s="148"/>
      <c r="AM380" s="119">
        <f t="shared" si="78"/>
        <v>0</v>
      </c>
      <c r="AN380" s="119">
        <f t="shared" si="77"/>
        <v>0</v>
      </c>
    </row>
    <row r="381" spans="1:40" s="122" customFormat="1" ht="19.899999999999999" customHeight="1" x14ac:dyDescent="0.2">
      <c r="A381" s="15"/>
      <c r="B381" s="127" t="s">
        <v>31</v>
      </c>
      <c r="C381" s="1">
        <v>551.38941</v>
      </c>
      <c r="D381" s="1">
        <f>C381</f>
        <v>551.38941</v>
      </c>
      <c r="E381" s="1">
        <v>0</v>
      </c>
      <c r="F381" s="1">
        <v>0</v>
      </c>
      <c r="G381" s="40">
        <f t="shared" si="79"/>
        <v>0</v>
      </c>
      <c r="H381" s="1"/>
      <c r="I381" s="1"/>
      <c r="J381" s="1"/>
      <c r="K381" s="40"/>
      <c r="L381" s="1"/>
      <c r="M381" s="1"/>
      <c r="N381" s="1"/>
      <c r="O381" s="40">
        <f t="shared" si="80"/>
        <v>551.38941</v>
      </c>
      <c r="P381" s="1">
        <v>0</v>
      </c>
      <c r="Q381" s="1">
        <v>551.38941</v>
      </c>
      <c r="R381" s="1">
        <v>0</v>
      </c>
      <c r="S381" s="40">
        <v>324.45776999999998</v>
      </c>
      <c r="T381" s="1"/>
      <c r="U381" s="1">
        <v>324.45776999999998</v>
      </c>
      <c r="V381" s="1"/>
      <c r="W381" s="40">
        <v>324.45776999999998</v>
      </c>
      <c r="X381" s="1"/>
      <c r="Y381" s="1">
        <v>324.45776999999998</v>
      </c>
      <c r="Z381" s="1"/>
      <c r="AA381" s="20">
        <f t="shared" si="81"/>
        <v>0</v>
      </c>
      <c r="AB381" s="1">
        <f t="shared" si="83"/>
        <v>0</v>
      </c>
      <c r="AC381" s="40">
        <f t="shared" si="83"/>
        <v>0</v>
      </c>
      <c r="AD381" s="4">
        <f t="shared" si="83"/>
        <v>0</v>
      </c>
      <c r="AE381" s="40">
        <f t="shared" si="82"/>
        <v>0</v>
      </c>
      <c r="AF381" s="136"/>
      <c r="AG381" s="21"/>
      <c r="AH381" s="137"/>
      <c r="AI381" s="21"/>
      <c r="AJ381" s="21"/>
      <c r="AM381" s="119">
        <f t="shared" si="78"/>
        <v>0</v>
      </c>
      <c r="AN381" s="119">
        <f t="shared" si="77"/>
        <v>0</v>
      </c>
    </row>
    <row r="382" spans="1:40" s="122" customFormat="1" ht="19.899999999999999" customHeight="1" x14ac:dyDescent="0.2">
      <c r="A382" s="15"/>
      <c r="B382" s="127" t="s">
        <v>32</v>
      </c>
      <c r="C382" s="1">
        <v>0</v>
      </c>
      <c r="D382" s="1"/>
      <c r="E382" s="1">
        <v>0</v>
      </c>
      <c r="F382" s="1">
        <v>0</v>
      </c>
      <c r="G382" s="40">
        <f t="shared" si="79"/>
        <v>0</v>
      </c>
      <c r="H382" s="1"/>
      <c r="I382" s="1"/>
      <c r="J382" s="1"/>
      <c r="K382" s="40"/>
      <c r="L382" s="1"/>
      <c r="M382" s="1"/>
      <c r="N382" s="1"/>
      <c r="O382" s="40">
        <f t="shared" si="80"/>
        <v>0</v>
      </c>
      <c r="P382" s="1">
        <v>0</v>
      </c>
      <c r="Q382" s="1">
        <v>0</v>
      </c>
      <c r="R382" s="1">
        <v>0</v>
      </c>
      <c r="S382" s="40">
        <v>0</v>
      </c>
      <c r="T382" s="1"/>
      <c r="U382" s="1"/>
      <c r="V382" s="1"/>
      <c r="W382" s="40">
        <v>0</v>
      </c>
      <c r="X382" s="1"/>
      <c r="Y382" s="1"/>
      <c r="Z382" s="1"/>
      <c r="AA382" s="20">
        <f t="shared" si="81"/>
        <v>0</v>
      </c>
      <c r="AB382" s="1">
        <f t="shared" si="83"/>
        <v>0</v>
      </c>
      <c r="AC382" s="40">
        <f t="shared" si="83"/>
        <v>0</v>
      </c>
      <c r="AD382" s="4">
        <f t="shared" si="83"/>
        <v>0</v>
      </c>
      <c r="AE382" s="40">
        <f t="shared" si="82"/>
        <v>0</v>
      </c>
      <c r="AF382" s="136"/>
      <c r="AG382" s="21"/>
      <c r="AH382" s="137"/>
      <c r="AI382" s="21"/>
      <c r="AJ382" s="21"/>
      <c r="AM382" s="119">
        <f t="shared" si="78"/>
        <v>0</v>
      </c>
      <c r="AN382" s="119">
        <f t="shared" si="77"/>
        <v>0</v>
      </c>
    </row>
    <row r="383" spans="1:40" s="122" customFormat="1" ht="19.899999999999999" customHeight="1" x14ac:dyDescent="0.2">
      <c r="A383" s="15"/>
      <c r="B383" s="127" t="s">
        <v>33</v>
      </c>
      <c r="C383" s="1">
        <v>0</v>
      </c>
      <c r="D383" s="1"/>
      <c r="E383" s="1">
        <v>0</v>
      </c>
      <c r="F383" s="1">
        <v>0</v>
      </c>
      <c r="G383" s="40">
        <f t="shared" si="79"/>
        <v>0</v>
      </c>
      <c r="H383" s="1"/>
      <c r="I383" s="1"/>
      <c r="J383" s="1"/>
      <c r="K383" s="40"/>
      <c r="L383" s="1"/>
      <c r="M383" s="1"/>
      <c r="N383" s="1"/>
      <c r="O383" s="40">
        <f t="shared" si="80"/>
        <v>0</v>
      </c>
      <c r="P383" s="1">
        <v>0</v>
      </c>
      <c r="Q383" s="1">
        <v>0</v>
      </c>
      <c r="R383" s="1">
        <v>0</v>
      </c>
      <c r="S383" s="40">
        <v>0</v>
      </c>
      <c r="T383" s="1"/>
      <c r="U383" s="1"/>
      <c r="V383" s="1"/>
      <c r="W383" s="40">
        <v>0</v>
      </c>
      <c r="X383" s="1"/>
      <c r="Y383" s="1"/>
      <c r="Z383" s="1"/>
      <c r="AA383" s="20">
        <f t="shared" si="81"/>
        <v>0</v>
      </c>
      <c r="AB383" s="1">
        <f t="shared" si="83"/>
        <v>0</v>
      </c>
      <c r="AC383" s="40">
        <f t="shared" si="83"/>
        <v>0</v>
      </c>
      <c r="AD383" s="4">
        <f t="shared" si="83"/>
        <v>0</v>
      </c>
      <c r="AE383" s="40">
        <f t="shared" si="82"/>
        <v>0</v>
      </c>
      <c r="AF383" s="136"/>
      <c r="AG383" s="21"/>
      <c r="AH383" s="137"/>
      <c r="AI383" s="21"/>
      <c r="AJ383" s="21"/>
      <c r="AM383" s="119">
        <f t="shared" si="78"/>
        <v>0</v>
      </c>
      <c r="AN383" s="119">
        <f t="shared" si="77"/>
        <v>0</v>
      </c>
    </row>
    <row r="384" spans="1:40" s="122" customFormat="1" ht="19.899999999999999" customHeight="1" x14ac:dyDescent="0.2">
      <c r="A384" s="15"/>
      <c r="B384" s="127" t="s">
        <v>34</v>
      </c>
      <c r="C384" s="1">
        <v>21.162330000000001</v>
      </c>
      <c r="D384" s="1"/>
      <c r="E384" s="1">
        <v>0</v>
      </c>
      <c r="F384" s="1">
        <v>0</v>
      </c>
      <c r="G384" s="40">
        <f t="shared" si="79"/>
        <v>0</v>
      </c>
      <c r="H384" s="1"/>
      <c r="I384" s="1"/>
      <c r="J384" s="1"/>
      <c r="K384" s="40"/>
      <c r="L384" s="1"/>
      <c r="M384" s="1"/>
      <c r="N384" s="1"/>
      <c r="O384" s="40">
        <f t="shared" si="80"/>
        <v>71.610590000000016</v>
      </c>
      <c r="P384" s="1">
        <v>0</v>
      </c>
      <c r="Q384" s="1">
        <v>71.610590000000016</v>
      </c>
      <c r="R384" s="1">
        <v>0</v>
      </c>
      <c r="S384" s="40">
        <f>T384+U384+V384</f>
        <v>12.452690000000018</v>
      </c>
      <c r="T384" s="1">
        <f>T380-SUM(T381:T383)</f>
        <v>0</v>
      </c>
      <c r="U384" s="1">
        <f>U380-SUM(U381:U383)</f>
        <v>12.452690000000018</v>
      </c>
      <c r="V384" s="1">
        <f>V380-SUM(V381:V383)</f>
        <v>0</v>
      </c>
      <c r="W384" s="40">
        <f>X384+Y384+Z384</f>
        <v>12.452690000000018</v>
      </c>
      <c r="X384" s="1">
        <f>X380-SUM(X381:X383)</f>
        <v>0</v>
      </c>
      <c r="Y384" s="1">
        <f>Y380-SUM(Y381:Y383)</f>
        <v>12.452690000000018</v>
      </c>
      <c r="Z384" s="1">
        <f>Z380-SUM(Z381:Z383)</f>
        <v>0</v>
      </c>
      <c r="AA384" s="20">
        <f t="shared" si="81"/>
        <v>0</v>
      </c>
      <c r="AB384" s="1">
        <f t="shared" si="83"/>
        <v>0</v>
      </c>
      <c r="AC384" s="40">
        <f t="shared" si="83"/>
        <v>0</v>
      </c>
      <c r="AD384" s="4">
        <f t="shared" si="83"/>
        <v>0</v>
      </c>
      <c r="AE384" s="40">
        <f t="shared" si="82"/>
        <v>0</v>
      </c>
      <c r="AF384" s="136"/>
      <c r="AG384" s="21"/>
      <c r="AH384" s="137"/>
      <c r="AI384" s="21"/>
      <c r="AJ384" s="21"/>
      <c r="AM384" s="119">
        <f t="shared" si="78"/>
        <v>0</v>
      </c>
      <c r="AN384" s="119">
        <f t="shared" si="77"/>
        <v>0</v>
      </c>
    </row>
    <row r="385" spans="1:40" s="122" customFormat="1" ht="48" customHeight="1" x14ac:dyDescent="0.2">
      <c r="A385" s="15">
        <v>72</v>
      </c>
      <c r="B385" s="145" t="s">
        <v>301</v>
      </c>
      <c r="C385" s="24">
        <v>572.55174</v>
      </c>
      <c r="D385" s="24">
        <f>SUM(D386:D389)</f>
        <v>551.38941</v>
      </c>
      <c r="E385" s="24">
        <v>0</v>
      </c>
      <c r="F385" s="24">
        <v>0</v>
      </c>
      <c r="G385" s="141">
        <f t="shared" si="79"/>
        <v>0</v>
      </c>
      <c r="H385" s="24"/>
      <c r="I385" s="24"/>
      <c r="J385" s="24"/>
      <c r="K385" s="141">
        <f>L385+M385+N385</f>
        <v>0</v>
      </c>
      <c r="L385" s="26"/>
      <c r="M385" s="26"/>
      <c r="N385" s="26"/>
      <c r="O385" s="25">
        <f t="shared" si="80"/>
        <v>623</v>
      </c>
      <c r="P385" s="26">
        <v>0</v>
      </c>
      <c r="Q385" s="26">
        <v>623</v>
      </c>
      <c r="R385" s="26">
        <v>0</v>
      </c>
      <c r="S385" s="40">
        <f>T385+U385+V385</f>
        <v>336.91046</v>
      </c>
      <c r="T385" s="1">
        <v>0</v>
      </c>
      <c r="U385" s="1">
        <v>336.91046</v>
      </c>
      <c r="V385" s="1">
        <v>0</v>
      </c>
      <c r="W385" s="25">
        <f>X385+Y385+Z385</f>
        <v>336.91046</v>
      </c>
      <c r="X385" s="26">
        <v>0</v>
      </c>
      <c r="Y385" s="26">
        <v>336.91046</v>
      </c>
      <c r="Z385" s="26">
        <v>0</v>
      </c>
      <c r="AA385" s="20">
        <f t="shared" si="81"/>
        <v>0</v>
      </c>
      <c r="AB385" s="1">
        <f t="shared" si="83"/>
        <v>0</v>
      </c>
      <c r="AC385" s="40">
        <f t="shared" si="83"/>
        <v>0</v>
      </c>
      <c r="AD385" s="4">
        <f t="shared" si="83"/>
        <v>0</v>
      </c>
      <c r="AE385" s="25">
        <f t="shared" si="82"/>
        <v>0</v>
      </c>
      <c r="AF385" s="147"/>
      <c r="AG385" s="148"/>
      <c r="AH385" s="149"/>
      <c r="AI385" s="148"/>
      <c r="AJ385" s="148"/>
      <c r="AM385" s="119">
        <f t="shared" si="78"/>
        <v>0</v>
      </c>
      <c r="AN385" s="119">
        <f t="shared" si="77"/>
        <v>0</v>
      </c>
    </row>
    <row r="386" spans="1:40" s="122" customFormat="1" ht="19.899999999999999" customHeight="1" x14ac:dyDescent="0.2">
      <c r="A386" s="15"/>
      <c r="B386" s="127" t="s">
        <v>31</v>
      </c>
      <c r="C386" s="1">
        <v>551.38941</v>
      </c>
      <c r="D386" s="1">
        <f>C386</f>
        <v>551.38941</v>
      </c>
      <c r="E386" s="1">
        <v>0</v>
      </c>
      <c r="F386" s="1">
        <v>0</v>
      </c>
      <c r="G386" s="40">
        <f t="shared" si="79"/>
        <v>0</v>
      </c>
      <c r="H386" s="1"/>
      <c r="I386" s="1"/>
      <c r="J386" s="1"/>
      <c r="K386" s="40"/>
      <c r="L386" s="1"/>
      <c r="M386" s="1"/>
      <c r="N386" s="1"/>
      <c r="O386" s="40">
        <f t="shared" si="80"/>
        <v>551.38941</v>
      </c>
      <c r="P386" s="1">
        <v>0</v>
      </c>
      <c r="Q386" s="1">
        <v>551.38941</v>
      </c>
      <c r="R386" s="1">
        <v>0</v>
      </c>
      <c r="S386" s="40">
        <v>324.45776999999998</v>
      </c>
      <c r="T386" s="1"/>
      <c r="U386" s="1">
        <v>324.45776999999998</v>
      </c>
      <c r="V386" s="1"/>
      <c r="W386" s="40">
        <v>324.45776999999998</v>
      </c>
      <c r="X386" s="1"/>
      <c r="Y386" s="1">
        <v>324.45776999999998</v>
      </c>
      <c r="Z386" s="1"/>
      <c r="AA386" s="20">
        <f t="shared" si="81"/>
        <v>0</v>
      </c>
      <c r="AB386" s="1">
        <f t="shared" si="83"/>
        <v>0</v>
      </c>
      <c r="AC386" s="40">
        <f t="shared" si="83"/>
        <v>0</v>
      </c>
      <c r="AD386" s="4">
        <f t="shared" si="83"/>
        <v>0</v>
      </c>
      <c r="AE386" s="40">
        <f t="shared" si="82"/>
        <v>0</v>
      </c>
      <c r="AF386" s="136"/>
      <c r="AG386" s="21"/>
      <c r="AH386" s="137"/>
      <c r="AI386" s="21"/>
      <c r="AJ386" s="21"/>
      <c r="AM386" s="119">
        <f t="shared" si="78"/>
        <v>0</v>
      </c>
      <c r="AN386" s="119">
        <f t="shared" si="77"/>
        <v>0</v>
      </c>
    </row>
    <row r="387" spans="1:40" s="122" customFormat="1" ht="19.899999999999999" customHeight="1" x14ac:dyDescent="0.2">
      <c r="A387" s="15"/>
      <c r="B387" s="127" t="s">
        <v>32</v>
      </c>
      <c r="C387" s="1">
        <v>0</v>
      </c>
      <c r="D387" s="1"/>
      <c r="E387" s="1">
        <v>0</v>
      </c>
      <c r="F387" s="1">
        <v>0</v>
      </c>
      <c r="G387" s="40">
        <f t="shared" si="79"/>
        <v>0</v>
      </c>
      <c r="H387" s="1"/>
      <c r="I387" s="1"/>
      <c r="J387" s="1"/>
      <c r="K387" s="40"/>
      <c r="L387" s="1"/>
      <c r="M387" s="1"/>
      <c r="N387" s="1"/>
      <c r="O387" s="40">
        <f t="shared" si="80"/>
        <v>0</v>
      </c>
      <c r="P387" s="1">
        <v>0</v>
      </c>
      <c r="Q387" s="1">
        <v>0</v>
      </c>
      <c r="R387" s="1">
        <v>0</v>
      </c>
      <c r="S387" s="40">
        <v>0</v>
      </c>
      <c r="T387" s="1"/>
      <c r="U387" s="1"/>
      <c r="V387" s="1"/>
      <c r="W387" s="40">
        <v>0</v>
      </c>
      <c r="X387" s="1"/>
      <c r="Y387" s="1"/>
      <c r="Z387" s="1"/>
      <c r="AA387" s="20">
        <f t="shared" si="81"/>
        <v>0</v>
      </c>
      <c r="AB387" s="1">
        <f t="shared" si="83"/>
        <v>0</v>
      </c>
      <c r="AC387" s="40">
        <f t="shared" si="83"/>
        <v>0</v>
      </c>
      <c r="AD387" s="4">
        <f t="shared" si="83"/>
        <v>0</v>
      </c>
      <c r="AE387" s="40">
        <f t="shared" si="82"/>
        <v>0</v>
      </c>
      <c r="AF387" s="136"/>
      <c r="AG387" s="21"/>
      <c r="AH387" s="137"/>
      <c r="AI387" s="21"/>
      <c r="AJ387" s="21"/>
      <c r="AM387" s="119">
        <f t="shared" si="78"/>
        <v>0</v>
      </c>
      <c r="AN387" s="119">
        <f t="shared" si="77"/>
        <v>0</v>
      </c>
    </row>
    <row r="388" spans="1:40" s="122" customFormat="1" ht="19.899999999999999" customHeight="1" x14ac:dyDescent="0.2">
      <c r="A388" s="15"/>
      <c r="B388" s="127" t="s">
        <v>33</v>
      </c>
      <c r="C388" s="1">
        <v>0</v>
      </c>
      <c r="D388" s="1"/>
      <c r="E388" s="1">
        <v>0</v>
      </c>
      <c r="F388" s="1">
        <v>0</v>
      </c>
      <c r="G388" s="40">
        <f t="shared" si="79"/>
        <v>0</v>
      </c>
      <c r="H388" s="1"/>
      <c r="I388" s="1"/>
      <c r="J388" s="1"/>
      <c r="K388" s="40"/>
      <c r="L388" s="1"/>
      <c r="M388" s="1"/>
      <c r="N388" s="1"/>
      <c r="O388" s="40">
        <f t="shared" si="80"/>
        <v>0</v>
      </c>
      <c r="P388" s="1">
        <v>0</v>
      </c>
      <c r="Q388" s="1">
        <v>0</v>
      </c>
      <c r="R388" s="1">
        <v>0</v>
      </c>
      <c r="S388" s="40">
        <v>0</v>
      </c>
      <c r="T388" s="1"/>
      <c r="U388" s="1"/>
      <c r="V388" s="1"/>
      <c r="W388" s="40">
        <v>0</v>
      </c>
      <c r="X388" s="1"/>
      <c r="Y388" s="1"/>
      <c r="Z388" s="1"/>
      <c r="AA388" s="20">
        <f t="shared" si="81"/>
        <v>0</v>
      </c>
      <c r="AB388" s="1">
        <f t="shared" si="83"/>
        <v>0</v>
      </c>
      <c r="AC388" s="40">
        <f t="shared" si="83"/>
        <v>0</v>
      </c>
      <c r="AD388" s="4">
        <f t="shared" si="83"/>
        <v>0</v>
      </c>
      <c r="AE388" s="40">
        <f t="shared" si="82"/>
        <v>0</v>
      </c>
      <c r="AF388" s="136"/>
      <c r="AG388" s="21"/>
      <c r="AH388" s="137"/>
      <c r="AI388" s="21"/>
      <c r="AJ388" s="21"/>
      <c r="AM388" s="119">
        <f t="shared" si="78"/>
        <v>0</v>
      </c>
      <c r="AN388" s="119">
        <f t="shared" si="77"/>
        <v>0</v>
      </c>
    </row>
    <row r="389" spans="1:40" s="122" customFormat="1" ht="19.899999999999999" customHeight="1" x14ac:dyDescent="0.2">
      <c r="A389" s="15"/>
      <c r="B389" s="127" t="s">
        <v>34</v>
      </c>
      <c r="C389" s="1">
        <v>21.162330000000001</v>
      </c>
      <c r="D389" s="1"/>
      <c r="E389" s="1">
        <v>0</v>
      </c>
      <c r="F389" s="1">
        <v>0</v>
      </c>
      <c r="G389" s="40">
        <f t="shared" si="79"/>
        <v>0</v>
      </c>
      <c r="H389" s="1"/>
      <c r="I389" s="1"/>
      <c r="J389" s="1"/>
      <c r="K389" s="40"/>
      <c r="L389" s="1"/>
      <c r="M389" s="1"/>
      <c r="N389" s="1"/>
      <c r="O389" s="40">
        <f t="shared" si="80"/>
        <v>71.610590000000016</v>
      </c>
      <c r="P389" s="1">
        <v>0</v>
      </c>
      <c r="Q389" s="1">
        <v>71.610590000000016</v>
      </c>
      <c r="R389" s="1">
        <v>0</v>
      </c>
      <c r="S389" s="40">
        <f>T389+U389+V389</f>
        <v>12.452690000000018</v>
      </c>
      <c r="T389" s="1">
        <f>T385-SUM(T386:T388)</f>
        <v>0</v>
      </c>
      <c r="U389" s="1">
        <f>U385-SUM(U386:U388)</f>
        <v>12.452690000000018</v>
      </c>
      <c r="V389" s="1">
        <f>V385-SUM(V386:V388)</f>
        <v>0</v>
      </c>
      <c r="W389" s="40">
        <f>X389+Y389+Z389</f>
        <v>12.452690000000018</v>
      </c>
      <c r="X389" s="1">
        <f>X385-SUM(X386:X388)</f>
        <v>0</v>
      </c>
      <c r="Y389" s="1">
        <f>Y385-SUM(Y386:Y388)</f>
        <v>12.452690000000018</v>
      </c>
      <c r="Z389" s="1">
        <f>Z385-SUM(Z386:Z388)</f>
        <v>0</v>
      </c>
      <c r="AA389" s="20">
        <f t="shared" si="81"/>
        <v>0</v>
      </c>
      <c r="AB389" s="1">
        <f t="shared" si="83"/>
        <v>0</v>
      </c>
      <c r="AC389" s="40">
        <f t="shared" si="83"/>
        <v>0</v>
      </c>
      <c r="AD389" s="4">
        <f t="shared" si="83"/>
        <v>0</v>
      </c>
      <c r="AE389" s="40">
        <f t="shared" si="82"/>
        <v>0</v>
      </c>
      <c r="AF389" s="136"/>
      <c r="AG389" s="21"/>
      <c r="AH389" s="137"/>
      <c r="AI389" s="21"/>
      <c r="AJ389" s="21"/>
      <c r="AM389" s="119">
        <f t="shared" si="78"/>
        <v>0</v>
      </c>
      <c r="AN389" s="119">
        <f t="shared" si="77"/>
        <v>0</v>
      </c>
    </row>
    <row r="390" spans="1:40" s="122" customFormat="1" ht="48" customHeight="1" x14ac:dyDescent="0.2">
      <c r="A390" s="15">
        <v>73</v>
      </c>
      <c r="B390" s="145" t="s">
        <v>302</v>
      </c>
      <c r="C390" s="24">
        <v>572.55174</v>
      </c>
      <c r="D390" s="24">
        <f>SUM(D391:D394)</f>
        <v>551.38941</v>
      </c>
      <c r="E390" s="24">
        <v>0</v>
      </c>
      <c r="F390" s="24">
        <v>0</v>
      </c>
      <c r="G390" s="141">
        <f t="shared" si="79"/>
        <v>0</v>
      </c>
      <c r="H390" s="24"/>
      <c r="I390" s="24"/>
      <c r="J390" s="24"/>
      <c r="K390" s="141">
        <f>L390+M390+N390</f>
        <v>0</v>
      </c>
      <c r="L390" s="26"/>
      <c r="M390" s="26"/>
      <c r="N390" s="26"/>
      <c r="O390" s="25">
        <f t="shared" si="80"/>
        <v>623</v>
      </c>
      <c r="P390" s="26">
        <v>0</v>
      </c>
      <c r="Q390" s="26">
        <v>623</v>
      </c>
      <c r="R390" s="26">
        <v>0</v>
      </c>
      <c r="S390" s="40">
        <f>T390+U390+V390</f>
        <v>336.91046</v>
      </c>
      <c r="T390" s="1">
        <v>0</v>
      </c>
      <c r="U390" s="1">
        <v>336.91046</v>
      </c>
      <c r="V390" s="1">
        <v>0</v>
      </c>
      <c r="W390" s="25">
        <f>X390+Y390+Z390</f>
        <v>336.91046</v>
      </c>
      <c r="X390" s="26">
        <v>0</v>
      </c>
      <c r="Y390" s="26">
        <v>336.91046</v>
      </c>
      <c r="Z390" s="26">
        <v>0</v>
      </c>
      <c r="AA390" s="20">
        <f t="shared" si="81"/>
        <v>0</v>
      </c>
      <c r="AB390" s="1">
        <f t="shared" si="83"/>
        <v>0</v>
      </c>
      <c r="AC390" s="40">
        <f t="shared" si="83"/>
        <v>0</v>
      </c>
      <c r="AD390" s="4">
        <f t="shared" si="83"/>
        <v>0</v>
      </c>
      <c r="AE390" s="25">
        <f t="shared" si="82"/>
        <v>0</v>
      </c>
      <c r="AF390" s="147"/>
      <c r="AG390" s="148"/>
      <c r="AH390" s="149"/>
      <c r="AI390" s="148"/>
      <c r="AJ390" s="148"/>
      <c r="AM390" s="119">
        <f t="shared" si="78"/>
        <v>0</v>
      </c>
      <c r="AN390" s="119">
        <f t="shared" si="77"/>
        <v>0</v>
      </c>
    </row>
    <row r="391" spans="1:40" s="122" customFormat="1" ht="19.899999999999999" customHeight="1" x14ac:dyDescent="0.2">
      <c r="A391" s="15"/>
      <c r="B391" s="127" t="s">
        <v>31</v>
      </c>
      <c r="C391" s="1">
        <v>551.38941</v>
      </c>
      <c r="D391" s="1">
        <f>C391</f>
        <v>551.38941</v>
      </c>
      <c r="E391" s="1">
        <v>0</v>
      </c>
      <c r="F391" s="1">
        <v>0</v>
      </c>
      <c r="G391" s="40">
        <f t="shared" si="79"/>
        <v>0</v>
      </c>
      <c r="H391" s="1"/>
      <c r="I391" s="1"/>
      <c r="J391" s="1"/>
      <c r="K391" s="40"/>
      <c r="L391" s="1"/>
      <c r="M391" s="1"/>
      <c r="N391" s="1"/>
      <c r="O391" s="40">
        <f t="shared" si="80"/>
        <v>551.38941</v>
      </c>
      <c r="P391" s="1">
        <v>0</v>
      </c>
      <c r="Q391" s="1">
        <v>551.38941</v>
      </c>
      <c r="R391" s="1">
        <v>0</v>
      </c>
      <c r="S391" s="40">
        <v>324.45776999999998</v>
      </c>
      <c r="T391" s="1"/>
      <c r="U391" s="1">
        <v>324.45776999999998</v>
      </c>
      <c r="V391" s="1"/>
      <c r="W391" s="40">
        <v>324.45776999999998</v>
      </c>
      <c r="X391" s="1"/>
      <c r="Y391" s="1">
        <v>324.45776999999998</v>
      </c>
      <c r="Z391" s="1"/>
      <c r="AA391" s="20">
        <f t="shared" si="81"/>
        <v>0</v>
      </c>
      <c r="AB391" s="1">
        <f t="shared" si="83"/>
        <v>0</v>
      </c>
      <c r="AC391" s="40">
        <f t="shared" si="83"/>
        <v>0</v>
      </c>
      <c r="AD391" s="4">
        <f t="shared" si="83"/>
        <v>0</v>
      </c>
      <c r="AE391" s="40">
        <f t="shared" si="82"/>
        <v>0</v>
      </c>
      <c r="AF391" s="136"/>
      <c r="AG391" s="21"/>
      <c r="AH391" s="137"/>
      <c r="AI391" s="21"/>
      <c r="AJ391" s="21"/>
      <c r="AM391" s="119">
        <f t="shared" si="78"/>
        <v>0</v>
      </c>
      <c r="AN391" s="119">
        <f t="shared" si="77"/>
        <v>0</v>
      </c>
    </row>
    <row r="392" spans="1:40" s="122" customFormat="1" ht="19.899999999999999" customHeight="1" x14ac:dyDescent="0.2">
      <c r="A392" s="15"/>
      <c r="B392" s="127" t="s">
        <v>32</v>
      </c>
      <c r="C392" s="1">
        <v>0</v>
      </c>
      <c r="D392" s="1"/>
      <c r="E392" s="1">
        <v>0</v>
      </c>
      <c r="F392" s="1">
        <v>0</v>
      </c>
      <c r="G392" s="40">
        <f t="shared" si="79"/>
        <v>0</v>
      </c>
      <c r="H392" s="1"/>
      <c r="I392" s="1"/>
      <c r="J392" s="1"/>
      <c r="K392" s="40"/>
      <c r="L392" s="1"/>
      <c r="M392" s="1"/>
      <c r="N392" s="1"/>
      <c r="O392" s="40">
        <f t="shared" si="80"/>
        <v>0</v>
      </c>
      <c r="P392" s="1">
        <v>0</v>
      </c>
      <c r="Q392" s="1">
        <v>0</v>
      </c>
      <c r="R392" s="1">
        <v>0</v>
      </c>
      <c r="S392" s="40">
        <v>0</v>
      </c>
      <c r="T392" s="1"/>
      <c r="U392" s="1"/>
      <c r="V392" s="1"/>
      <c r="W392" s="40">
        <v>0</v>
      </c>
      <c r="X392" s="1"/>
      <c r="Y392" s="1"/>
      <c r="Z392" s="1"/>
      <c r="AA392" s="20">
        <f t="shared" si="81"/>
        <v>0</v>
      </c>
      <c r="AB392" s="1">
        <f t="shared" si="83"/>
        <v>0</v>
      </c>
      <c r="AC392" s="40">
        <f t="shared" si="83"/>
        <v>0</v>
      </c>
      <c r="AD392" s="4">
        <f t="shared" si="83"/>
        <v>0</v>
      </c>
      <c r="AE392" s="40">
        <f t="shared" si="82"/>
        <v>0</v>
      </c>
      <c r="AF392" s="136"/>
      <c r="AG392" s="21"/>
      <c r="AH392" s="137"/>
      <c r="AI392" s="21"/>
      <c r="AJ392" s="21"/>
      <c r="AM392" s="119">
        <f t="shared" si="78"/>
        <v>0</v>
      </c>
      <c r="AN392" s="119">
        <f t="shared" si="77"/>
        <v>0</v>
      </c>
    </row>
    <row r="393" spans="1:40" s="122" customFormat="1" ht="19.899999999999999" customHeight="1" x14ac:dyDescent="0.2">
      <c r="A393" s="15"/>
      <c r="B393" s="127" t="s">
        <v>33</v>
      </c>
      <c r="C393" s="1">
        <v>0</v>
      </c>
      <c r="D393" s="1"/>
      <c r="E393" s="1">
        <v>0</v>
      </c>
      <c r="F393" s="1">
        <v>0</v>
      </c>
      <c r="G393" s="40">
        <f t="shared" si="79"/>
        <v>0</v>
      </c>
      <c r="H393" s="1"/>
      <c r="I393" s="1"/>
      <c r="J393" s="1"/>
      <c r="K393" s="40"/>
      <c r="L393" s="1"/>
      <c r="M393" s="1"/>
      <c r="N393" s="1"/>
      <c r="O393" s="40">
        <f t="shared" si="80"/>
        <v>0</v>
      </c>
      <c r="P393" s="1">
        <v>0</v>
      </c>
      <c r="Q393" s="1">
        <v>0</v>
      </c>
      <c r="R393" s="1">
        <v>0</v>
      </c>
      <c r="S393" s="40">
        <v>0</v>
      </c>
      <c r="T393" s="1"/>
      <c r="U393" s="1"/>
      <c r="V393" s="1"/>
      <c r="W393" s="40">
        <v>0</v>
      </c>
      <c r="X393" s="1"/>
      <c r="Y393" s="1"/>
      <c r="Z393" s="1"/>
      <c r="AA393" s="20">
        <f t="shared" si="81"/>
        <v>0</v>
      </c>
      <c r="AB393" s="1">
        <f t="shared" si="83"/>
        <v>0</v>
      </c>
      <c r="AC393" s="40">
        <f t="shared" si="83"/>
        <v>0</v>
      </c>
      <c r="AD393" s="4">
        <f t="shared" si="83"/>
        <v>0</v>
      </c>
      <c r="AE393" s="40">
        <f t="shared" si="82"/>
        <v>0</v>
      </c>
      <c r="AF393" s="136"/>
      <c r="AG393" s="21"/>
      <c r="AH393" s="137"/>
      <c r="AI393" s="21"/>
      <c r="AJ393" s="21"/>
      <c r="AM393" s="119">
        <f t="shared" si="78"/>
        <v>0</v>
      </c>
      <c r="AN393" s="119">
        <f t="shared" si="77"/>
        <v>0</v>
      </c>
    </row>
    <row r="394" spans="1:40" s="122" customFormat="1" ht="19.899999999999999" customHeight="1" x14ac:dyDescent="0.2">
      <c r="A394" s="15"/>
      <c r="B394" s="127" t="s">
        <v>34</v>
      </c>
      <c r="C394" s="1">
        <v>21.162330000000001</v>
      </c>
      <c r="D394" s="1"/>
      <c r="E394" s="1">
        <v>0</v>
      </c>
      <c r="F394" s="1">
        <v>0</v>
      </c>
      <c r="G394" s="40">
        <f t="shared" si="79"/>
        <v>0</v>
      </c>
      <c r="H394" s="1"/>
      <c r="I394" s="1"/>
      <c r="J394" s="1"/>
      <c r="K394" s="40"/>
      <c r="L394" s="1"/>
      <c r="M394" s="1"/>
      <c r="N394" s="1"/>
      <c r="O394" s="40">
        <f t="shared" si="80"/>
        <v>71.610590000000016</v>
      </c>
      <c r="P394" s="1">
        <v>0</v>
      </c>
      <c r="Q394" s="1">
        <v>71.610590000000016</v>
      </c>
      <c r="R394" s="1">
        <v>0</v>
      </c>
      <c r="S394" s="40">
        <f>T394+U394+V394</f>
        <v>12.452690000000018</v>
      </c>
      <c r="T394" s="1">
        <f>T390-SUM(T391:T393)</f>
        <v>0</v>
      </c>
      <c r="U394" s="1">
        <f>U390-SUM(U391:U393)</f>
        <v>12.452690000000018</v>
      </c>
      <c r="V394" s="1">
        <f>V390-SUM(V391:V393)</f>
        <v>0</v>
      </c>
      <c r="W394" s="40">
        <f>X394+Y394+Z394</f>
        <v>12.452690000000018</v>
      </c>
      <c r="X394" s="1">
        <f>X390-SUM(X391:X393)</f>
        <v>0</v>
      </c>
      <c r="Y394" s="1">
        <f>Y390-SUM(Y391:Y393)</f>
        <v>12.452690000000018</v>
      </c>
      <c r="Z394" s="1">
        <f>Z390-SUM(Z391:Z393)</f>
        <v>0</v>
      </c>
      <c r="AA394" s="20">
        <f t="shared" si="81"/>
        <v>0</v>
      </c>
      <c r="AB394" s="1">
        <f t="shared" si="83"/>
        <v>0</v>
      </c>
      <c r="AC394" s="40">
        <f t="shared" si="83"/>
        <v>0</v>
      </c>
      <c r="AD394" s="4">
        <f t="shared" si="83"/>
        <v>0</v>
      </c>
      <c r="AE394" s="40">
        <f t="shared" si="82"/>
        <v>0</v>
      </c>
      <c r="AF394" s="136"/>
      <c r="AG394" s="21"/>
      <c r="AH394" s="137"/>
      <c r="AI394" s="21"/>
      <c r="AJ394" s="21"/>
      <c r="AM394" s="119">
        <f t="shared" si="78"/>
        <v>0</v>
      </c>
      <c r="AN394" s="119">
        <f t="shared" ref="AN394:AN457" si="84">AA394-AE394</f>
        <v>0</v>
      </c>
    </row>
    <row r="395" spans="1:40" s="122" customFormat="1" ht="48" customHeight="1" x14ac:dyDescent="0.2">
      <c r="A395" s="15">
        <v>74</v>
      </c>
      <c r="B395" s="145" t="s">
        <v>303</v>
      </c>
      <c r="C395" s="24">
        <v>588.29633999999999</v>
      </c>
      <c r="D395" s="24">
        <f>SUM(D396:D399)</f>
        <v>566.55206999999996</v>
      </c>
      <c r="E395" s="24">
        <v>0</v>
      </c>
      <c r="F395" s="24">
        <v>0</v>
      </c>
      <c r="G395" s="141">
        <f t="shared" si="79"/>
        <v>0</v>
      </c>
      <c r="H395" s="24"/>
      <c r="I395" s="24"/>
      <c r="J395" s="24"/>
      <c r="K395" s="141">
        <f>L395+M395+N395</f>
        <v>0</v>
      </c>
      <c r="L395" s="26"/>
      <c r="M395" s="26"/>
      <c r="N395" s="26"/>
      <c r="O395" s="25">
        <f t="shared" si="80"/>
        <v>638.79999999999995</v>
      </c>
      <c r="P395" s="26">
        <v>0</v>
      </c>
      <c r="Q395" s="26">
        <v>638.79999999999995</v>
      </c>
      <c r="R395" s="26">
        <v>0</v>
      </c>
      <c r="S395" s="40">
        <f>T395+U395+V395</f>
        <v>343.81713999999999</v>
      </c>
      <c r="T395" s="1">
        <v>0</v>
      </c>
      <c r="U395" s="1">
        <v>343.81713999999999</v>
      </c>
      <c r="V395" s="1">
        <v>0</v>
      </c>
      <c r="W395" s="25">
        <f>X395+Y395+Z395</f>
        <v>343.81713999999999</v>
      </c>
      <c r="X395" s="26">
        <v>0</v>
      </c>
      <c r="Y395" s="26">
        <v>343.81713999999999</v>
      </c>
      <c r="Z395" s="26">
        <v>0</v>
      </c>
      <c r="AA395" s="20">
        <f t="shared" si="81"/>
        <v>0</v>
      </c>
      <c r="AB395" s="1">
        <f t="shared" si="83"/>
        <v>0</v>
      </c>
      <c r="AC395" s="40">
        <f t="shared" si="83"/>
        <v>0</v>
      </c>
      <c r="AD395" s="4">
        <f t="shared" si="83"/>
        <v>0</v>
      </c>
      <c r="AE395" s="25">
        <f t="shared" si="82"/>
        <v>0</v>
      </c>
      <c r="AF395" s="147"/>
      <c r="AG395" s="148"/>
      <c r="AH395" s="149"/>
      <c r="AI395" s="148"/>
      <c r="AJ395" s="148"/>
      <c r="AM395" s="119">
        <f t="shared" ref="AM395:AM458" si="85">G395+W395-K395-S395</f>
        <v>0</v>
      </c>
      <c r="AN395" s="119">
        <f t="shared" si="84"/>
        <v>0</v>
      </c>
    </row>
    <row r="396" spans="1:40" s="122" customFormat="1" ht="19.899999999999999" customHeight="1" x14ac:dyDescent="0.2">
      <c r="A396" s="15"/>
      <c r="B396" s="127" t="s">
        <v>31</v>
      </c>
      <c r="C396" s="1">
        <v>566.55206999999996</v>
      </c>
      <c r="D396" s="1">
        <f>C396</f>
        <v>566.55206999999996</v>
      </c>
      <c r="E396" s="1">
        <v>0</v>
      </c>
      <c r="F396" s="1">
        <v>0</v>
      </c>
      <c r="G396" s="40">
        <f t="shared" si="79"/>
        <v>0</v>
      </c>
      <c r="H396" s="1"/>
      <c r="I396" s="1"/>
      <c r="J396" s="1"/>
      <c r="K396" s="40"/>
      <c r="L396" s="1"/>
      <c r="M396" s="1"/>
      <c r="N396" s="1"/>
      <c r="O396" s="40">
        <f t="shared" si="80"/>
        <v>566.55206999999996</v>
      </c>
      <c r="P396" s="1">
        <v>0</v>
      </c>
      <c r="Q396" s="1">
        <v>566.55206999999996</v>
      </c>
      <c r="R396" s="1">
        <v>0</v>
      </c>
      <c r="S396" s="40">
        <v>331.10917000000001</v>
      </c>
      <c r="T396" s="1"/>
      <c r="U396" s="1">
        <v>331.10917000000001</v>
      </c>
      <c r="V396" s="1"/>
      <c r="W396" s="40">
        <v>331.10917000000001</v>
      </c>
      <c r="X396" s="1"/>
      <c r="Y396" s="1">
        <v>331.10917000000001</v>
      </c>
      <c r="Z396" s="1"/>
      <c r="AA396" s="20">
        <f t="shared" si="81"/>
        <v>0</v>
      </c>
      <c r="AB396" s="1">
        <f t="shared" si="83"/>
        <v>0</v>
      </c>
      <c r="AC396" s="40">
        <f t="shared" si="83"/>
        <v>0</v>
      </c>
      <c r="AD396" s="4">
        <f t="shared" si="83"/>
        <v>0</v>
      </c>
      <c r="AE396" s="40">
        <f t="shared" si="82"/>
        <v>0</v>
      </c>
      <c r="AF396" s="136"/>
      <c r="AG396" s="21"/>
      <c r="AH396" s="137"/>
      <c r="AI396" s="21"/>
      <c r="AJ396" s="21"/>
      <c r="AM396" s="119">
        <f t="shared" si="85"/>
        <v>0</v>
      </c>
      <c r="AN396" s="119">
        <f t="shared" si="84"/>
        <v>0</v>
      </c>
    </row>
    <row r="397" spans="1:40" s="122" customFormat="1" ht="19.899999999999999" customHeight="1" x14ac:dyDescent="0.2">
      <c r="A397" s="15"/>
      <c r="B397" s="127" t="s">
        <v>32</v>
      </c>
      <c r="C397" s="1">
        <v>0</v>
      </c>
      <c r="D397" s="1"/>
      <c r="E397" s="1">
        <v>0</v>
      </c>
      <c r="F397" s="1">
        <v>0</v>
      </c>
      <c r="G397" s="40">
        <f t="shared" si="79"/>
        <v>0</v>
      </c>
      <c r="H397" s="1"/>
      <c r="I397" s="1"/>
      <c r="J397" s="1"/>
      <c r="K397" s="40"/>
      <c r="L397" s="1"/>
      <c r="M397" s="1"/>
      <c r="N397" s="1"/>
      <c r="O397" s="40">
        <f t="shared" si="80"/>
        <v>0</v>
      </c>
      <c r="P397" s="1">
        <v>0</v>
      </c>
      <c r="Q397" s="1">
        <v>0</v>
      </c>
      <c r="R397" s="1">
        <v>0</v>
      </c>
      <c r="S397" s="40">
        <v>0</v>
      </c>
      <c r="T397" s="1"/>
      <c r="U397" s="1"/>
      <c r="V397" s="1"/>
      <c r="W397" s="40">
        <v>0</v>
      </c>
      <c r="X397" s="1"/>
      <c r="Y397" s="1"/>
      <c r="Z397" s="1"/>
      <c r="AA397" s="20">
        <f t="shared" si="81"/>
        <v>0</v>
      </c>
      <c r="AB397" s="1">
        <f t="shared" si="83"/>
        <v>0</v>
      </c>
      <c r="AC397" s="40">
        <f t="shared" si="83"/>
        <v>0</v>
      </c>
      <c r="AD397" s="4">
        <f t="shared" si="83"/>
        <v>0</v>
      </c>
      <c r="AE397" s="40">
        <f t="shared" si="82"/>
        <v>0</v>
      </c>
      <c r="AF397" s="136"/>
      <c r="AG397" s="21"/>
      <c r="AH397" s="137"/>
      <c r="AI397" s="21"/>
      <c r="AJ397" s="21"/>
      <c r="AM397" s="119">
        <f t="shared" si="85"/>
        <v>0</v>
      </c>
      <c r="AN397" s="119">
        <f t="shared" si="84"/>
        <v>0</v>
      </c>
    </row>
    <row r="398" spans="1:40" s="122" customFormat="1" ht="19.899999999999999" customHeight="1" x14ac:dyDescent="0.2">
      <c r="A398" s="15"/>
      <c r="B398" s="127" t="s">
        <v>33</v>
      </c>
      <c r="C398" s="1">
        <v>0</v>
      </c>
      <c r="D398" s="1"/>
      <c r="E398" s="1">
        <v>0</v>
      </c>
      <c r="F398" s="1">
        <v>0</v>
      </c>
      <c r="G398" s="40">
        <f t="shared" si="79"/>
        <v>0</v>
      </c>
      <c r="H398" s="1"/>
      <c r="I398" s="1"/>
      <c r="J398" s="1"/>
      <c r="K398" s="40"/>
      <c r="L398" s="1"/>
      <c r="M398" s="1"/>
      <c r="N398" s="1"/>
      <c r="O398" s="40">
        <f t="shared" si="80"/>
        <v>0</v>
      </c>
      <c r="P398" s="1">
        <v>0</v>
      </c>
      <c r="Q398" s="1">
        <v>0</v>
      </c>
      <c r="R398" s="1">
        <v>0</v>
      </c>
      <c r="S398" s="40">
        <v>0</v>
      </c>
      <c r="T398" s="1"/>
      <c r="U398" s="1"/>
      <c r="V398" s="1"/>
      <c r="W398" s="40">
        <v>0</v>
      </c>
      <c r="X398" s="1"/>
      <c r="Y398" s="1"/>
      <c r="Z398" s="1"/>
      <c r="AA398" s="20">
        <f t="shared" si="81"/>
        <v>0</v>
      </c>
      <c r="AB398" s="1">
        <f t="shared" si="83"/>
        <v>0</v>
      </c>
      <c r="AC398" s="40">
        <f t="shared" si="83"/>
        <v>0</v>
      </c>
      <c r="AD398" s="4">
        <f t="shared" si="83"/>
        <v>0</v>
      </c>
      <c r="AE398" s="40">
        <f t="shared" si="82"/>
        <v>0</v>
      </c>
      <c r="AF398" s="136"/>
      <c r="AG398" s="21"/>
      <c r="AH398" s="137"/>
      <c r="AI398" s="21"/>
      <c r="AJ398" s="21"/>
      <c r="AM398" s="119">
        <f t="shared" si="85"/>
        <v>0</v>
      </c>
      <c r="AN398" s="119">
        <f t="shared" si="84"/>
        <v>0</v>
      </c>
    </row>
    <row r="399" spans="1:40" s="122" customFormat="1" ht="19.899999999999999" customHeight="1" x14ac:dyDescent="0.2">
      <c r="A399" s="15"/>
      <c r="B399" s="127" t="s">
        <v>34</v>
      </c>
      <c r="C399" s="1">
        <v>21.74427</v>
      </c>
      <c r="D399" s="1"/>
      <c r="E399" s="1">
        <v>0</v>
      </c>
      <c r="F399" s="1">
        <v>0</v>
      </c>
      <c r="G399" s="40">
        <f t="shared" si="79"/>
        <v>0</v>
      </c>
      <c r="H399" s="1"/>
      <c r="I399" s="1"/>
      <c r="J399" s="1"/>
      <c r="K399" s="40"/>
      <c r="L399" s="1"/>
      <c r="M399" s="1"/>
      <c r="N399" s="1"/>
      <c r="O399" s="40">
        <f t="shared" si="80"/>
        <v>72.247929999999954</v>
      </c>
      <c r="P399" s="1">
        <v>0</v>
      </c>
      <c r="Q399" s="1">
        <v>72.247929999999954</v>
      </c>
      <c r="R399" s="1">
        <v>0</v>
      </c>
      <c r="S399" s="40">
        <f>T399+U399+V399</f>
        <v>12.707969999999989</v>
      </c>
      <c r="T399" s="1">
        <f>T395-SUM(T396:T398)</f>
        <v>0</v>
      </c>
      <c r="U399" s="1">
        <f>U395-SUM(U396:U398)</f>
        <v>12.707969999999989</v>
      </c>
      <c r="V399" s="1">
        <f>V395-SUM(V396:V398)</f>
        <v>0</v>
      </c>
      <c r="W399" s="40">
        <f>X399+Y399+Z399</f>
        <v>12.707969999999989</v>
      </c>
      <c r="X399" s="1">
        <f>X395-SUM(X396:X398)</f>
        <v>0</v>
      </c>
      <c r="Y399" s="1">
        <f>Y395-SUM(Y396:Y398)</f>
        <v>12.707969999999989</v>
      </c>
      <c r="Z399" s="1">
        <f>Z395-SUM(Z396:Z398)</f>
        <v>0</v>
      </c>
      <c r="AA399" s="20">
        <f t="shared" si="81"/>
        <v>0</v>
      </c>
      <c r="AB399" s="1">
        <f t="shared" si="83"/>
        <v>0</v>
      </c>
      <c r="AC399" s="40">
        <f t="shared" si="83"/>
        <v>0</v>
      </c>
      <c r="AD399" s="4">
        <f t="shared" si="83"/>
        <v>0</v>
      </c>
      <c r="AE399" s="40">
        <f t="shared" si="82"/>
        <v>0</v>
      </c>
      <c r="AF399" s="136"/>
      <c r="AG399" s="21"/>
      <c r="AH399" s="137"/>
      <c r="AI399" s="21"/>
      <c r="AJ399" s="21"/>
      <c r="AM399" s="119">
        <f t="shared" si="85"/>
        <v>0</v>
      </c>
      <c r="AN399" s="119">
        <f t="shared" si="84"/>
        <v>0</v>
      </c>
    </row>
    <row r="400" spans="1:40" s="122" customFormat="1" ht="48" customHeight="1" x14ac:dyDescent="0.2">
      <c r="A400" s="15">
        <v>75</v>
      </c>
      <c r="B400" s="145" t="s">
        <v>304</v>
      </c>
      <c r="C400" s="24">
        <v>572.55174</v>
      </c>
      <c r="D400" s="24">
        <f>SUM(D401:D404)</f>
        <v>551.38941</v>
      </c>
      <c r="E400" s="24">
        <v>0</v>
      </c>
      <c r="F400" s="24">
        <v>0</v>
      </c>
      <c r="G400" s="141">
        <f t="shared" si="79"/>
        <v>0</v>
      </c>
      <c r="H400" s="24"/>
      <c r="I400" s="24"/>
      <c r="J400" s="24"/>
      <c r="K400" s="141">
        <f>L400+M400+N400</f>
        <v>0</v>
      </c>
      <c r="L400" s="26"/>
      <c r="M400" s="26"/>
      <c r="N400" s="26"/>
      <c r="O400" s="25">
        <f t="shared" si="80"/>
        <v>623</v>
      </c>
      <c r="P400" s="26">
        <v>0</v>
      </c>
      <c r="Q400" s="26">
        <v>623</v>
      </c>
      <c r="R400" s="26">
        <v>0</v>
      </c>
      <c r="S400" s="40">
        <f>T400+U400+V400</f>
        <v>336.91046</v>
      </c>
      <c r="T400" s="1">
        <v>0</v>
      </c>
      <c r="U400" s="1">
        <v>336.91046</v>
      </c>
      <c r="V400" s="1">
        <v>0</v>
      </c>
      <c r="W400" s="25">
        <f>X400+Y400+Z400</f>
        <v>336.91046</v>
      </c>
      <c r="X400" s="26">
        <v>0</v>
      </c>
      <c r="Y400" s="26">
        <v>336.91046</v>
      </c>
      <c r="Z400" s="26">
        <v>0</v>
      </c>
      <c r="AA400" s="20">
        <f t="shared" si="81"/>
        <v>0</v>
      </c>
      <c r="AB400" s="1">
        <f t="shared" si="83"/>
        <v>0</v>
      </c>
      <c r="AC400" s="40">
        <f t="shared" si="83"/>
        <v>0</v>
      </c>
      <c r="AD400" s="4">
        <f t="shared" si="83"/>
        <v>0</v>
      </c>
      <c r="AE400" s="25">
        <f t="shared" si="82"/>
        <v>0</v>
      </c>
      <c r="AF400" s="147"/>
      <c r="AG400" s="148"/>
      <c r="AH400" s="149"/>
      <c r="AI400" s="148"/>
      <c r="AJ400" s="148"/>
      <c r="AM400" s="119">
        <f t="shared" si="85"/>
        <v>0</v>
      </c>
      <c r="AN400" s="119">
        <f t="shared" si="84"/>
        <v>0</v>
      </c>
    </row>
    <row r="401" spans="1:40" s="122" customFormat="1" ht="19.899999999999999" customHeight="1" x14ac:dyDescent="0.2">
      <c r="A401" s="15"/>
      <c r="B401" s="127" t="s">
        <v>31</v>
      </c>
      <c r="C401" s="1">
        <v>551.38941</v>
      </c>
      <c r="D401" s="1">
        <f>C401</f>
        <v>551.38941</v>
      </c>
      <c r="E401" s="1">
        <v>0</v>
      </c>
      <c r="F401" s="1">
        <v>0</v>
      </c>
      <c r="G401" s="40">
        <f t="shared" si="79"/>
        <v>0</v>
      </c>
      <c r="H401" s="1"/>
      <c r="I401" s="1"/>
      <c r="J401" s="1"/>
      <c r="K401" s="40"/>
      <c r="L401" s="1"/>
      <c r="M401" s="1"/>
      <c r="N401" s="1"/>
      <c r="O401" s="40">
        <f t="shared" si="80"/>
        <v>551.38941</v>
      </c>
      <c r="P401" s="1">
        <v>0</v>
      </c>
      <c r="Q401" s="1">
        <v>551.38941</v>
      </c>
      <c r="R401" s="1">
        <v>0</v>
      </c>
      <c r="S401" s="40">
        <v>324.45776999999998</v>
      </c>
      <c r="T401" s="1"/>
      <c r="U401" s="1">
        <v>324.45776999999998</v>
      </c>
      <c r="V401" s="1"/>
      <c r="W401" s="40">
        <v>324.45776999999998</v>
      </c>
      <c r="X401" s="1"/>
      <c r="Y401" s="1">
        <v>324.45776999999998</v>
      </c>
      <c r="Z401" s="1"/>
      <c r="AA401" s="20">
        <f t="shared" si="81"/>
        <v>0</v>
      </c>
      <c r="AB401" s="1">
        <f t="shared" si="83"/>
        <v>0</v>
      </c>
      <c r="AC401" s="40">
        <f t="shared" si="83"/>
        <v>0</v>
      </c>
      <c r="AD401" s="4">
        <f t="shared" si="83"/>
        <v>0</v>
      </c>
      <c r="AE401" s="40">
        <f t="shared" si="82"/>
        <v>0</v>
      </c>
      <c r="AF401" s="136"/>
      <c r="AG401" s="21"/>
      <c r="AH401" s="137"/>
      <c r="AI401" s="21"/>
      <c r="AJ401" s="21"/>
      <c r="AM401" s="119">
        <f t="shared" si="85"/>
        <v>0</v>
      </c>
      <c r="AN401" s="119">
        <f t="shared" si="84"/>
        <v>0</v>
      </c>
    </row>
    <row r="402" spans="1:40" s="122" customFormat="1" ht="19.899999999999999" customHeight="1" x14ac:dyDescent="0.2">
      <c r="A402" s="15"/>
      <c r="B402" s="127" t="s">
        <v>32</v>
      </c>
      <c r="C402" s="1">
        <v>0</v>
      </c>
      <c r="D402" s="1"/>
      <c r="E402" s="1">
        <v>0</v>
      </c>
      <c r="F402" s="1">
        <v>0</v>
      </c>
      <c r="G402" s="40">
        <f t="shared" si="79"/>
        <v>0</v>
      </c>
      <c r="H402" s="1"/>
      <c r="I402" s="1"/>
      <c r="J402" s="1"/>
      <c r="K402" s="40"/>
      <c r="L402" s="1"/>
      <c r="M402" s="1"/>
      <c r="N402" s="1"/>
      <c r="O402" s="40">
        <f t="shared" si="80"/>
        <v>0</v>
      </c>
      <c r="P402" s="1">
        <v>0</v>
      </c>
      <c r="Q402" s="1">
        <v>0</v>
      </c>
      <c r="R402" s="1">
        <v>0</v>
      </c>
      <c r="S402" s="40">
        <v>0</v>
      </c>
      <c r="T402" s="1"/>
      <c r="U402" s="1"/>
      <c r="V402" s="1"/>
      <c r="W402" s="40">
        <v>0</v>
      </c>
      <c r="X402" s="1"/>
      <c r="Y402" s="1"/>
      <c r="Z402" s="1"/>
      <c r="AA402" s="20">
        <f t="shared" si="81"/>
        <v>0</v>
      </c>
      <c r="AB402" s="1">
        <f t="shared" si="83"/>
        <v>0</v>
      </c>
      <c r="AC402" s="40">
        <f t="shared" si="83"/>
        <v>0</v>
      </c>
      <c r="AD402" s="4">
        <f t="shared" si="83"/>
        <v>0</v>
      </c>
      <c r="AE402" s="40">
        <f t="shared" si="82"/>
        <v>0</v>
      </c>
      <c r="AF402" s="136"/>
      <c r="AG402" s="21"/>
      <c r="AH402" s="137"/>
      <c r="AI402" s="21"/>
      <c r="AJ402" s="21"/>
      <c r="AM402" s="119">
        <f t="shared" si="85"/>
        <v>0</v>
      </c>
      <c r="AN402" s="119">
        <f t="shared" si="84"/>
        <v>0</v>
      </c>
    </row>
    <row r="403" spans="1:40" s="122" customFormat="1" ht="19.899999999999999" customHeight="1" x14ac:dyDescent="0.2">
      <c r="A403" s="15"/>
      <c r="B403" s="127" t="s">
        <v>33</v>
      </c>
      <c r="C403" s="1">
        <v>0</v>
      </c>
      <c r="D403" s="1"/>
      <c r="E403" s="1">
        <v>0</v>
      </c>
      <c r="F403" s="1">
        <v>0</v>
      </c>
      <c r="G403" s="40">
        <f t="shared" si="79"/>
        <v>0</v>
      </c>
      <c r="H403" s="1"/>
      <c r="I403" s="1"/>
      <c r="J403" s="1"/>
      <c r="K403" s="40"/>
      <c r="L403" s="1"/>
      <c r="M403" s="1"/>
      <c r="N403" s="1"/>
      <c r="O403" s="40">
        <f t="shared" si="80"/>
        <v>0</v>
      </c>
      <c r="P403" s="1">
        <v>0</v>
      </c>
      <c r="Q403" s="1">
        <v>0</v>
      </c>
      <c r="R403" s="1">
        <v>0</v>
      </c>
      <c r="S403" s="40">
        <v>0</v>
      </c>
      <c r="T403" s="1"/>
      <c r="U403" s="1"/>
      <c r="V403" s="1"/>
      <c r="W403" s="40">
        <v>0</v>
      </c>
      <c r="X403" s="1"/>
      <c r="Y403" s="1"/>
      <c r="Z403" s="1"/>
      <c r="AA403" s="20">
        <f t="shared" si="81"/>
        <v>0</v>
      </c>
      <c r="AB403" s="1">
        <f t="shared" si="83"/>
        <v>0</v>
      </c>
      <c r="AC403" s="40">
        <f t="shared" si="83"/>
        <v>0</v>
      </c>
      <c r="AD403" s="4">
        <f t="shared" si="83"/>
        <v>0</v>
      </c>
      <c r="AE403" s="40">
        <f t="shared" si="82"/>
        <v>0</v>
      </c>
      <c r="AF403" s="136"/>
      <c r="AG403" s="21"/>
      <c r="AH403" s="137"/>
      <c r="AI403" s="21"/>
      <c r="AJ403" s="21"/>
      <c r="AM403" s="119">
        <f t="shared" si="85"/>
        <v>0</v>
      </c>
      <c r="AN403" s="119">
        <f t="shared" si="84"/>
        <v>0</v>
      </c>
    </row>
    <row r="404" spans="1:40" s="122" customFormat="1" ht="19.899999999999999" customHeight="1" x14ac:dyDescent="0.2">
      <c r="A404" s="15"/>
      <c r="B404" s="127" t="s">
        <v>34</v>
      </c>
      <c r="C404" s="1">
        <v>21.162330000000001</v>
      </c>
      <c r="D404" s="1"/>
      <c r="E404" s="1">
        <v>0</v>
      </c>
      <c r="F404" s="1">
        <v>0</v>
      </c>
      <c r="G404" s="40">
        <f t="shared" si="79"/>
        <v>0</v>
      </c>
      <c r="H404" s="1"/>
      <c r="I404" s="1"/>
      <c r="J404" s="1"/>
      <c r="K404" s="40"/>
      <c r="L404" s="1"/>
      <c r="M404" s="1"/>
      <c r="N404" s="1"/>
      <c r="O404" s="40">
        <f t="shared" si="80"/>
        <v>71.610590000000016</v>
      </c>
      <c r="P404" s="1">
        <v>0</v>
      </c>
      <c r="Q404" s="1">
        <v>71.610590000000016</v>
      </c>
      <c r="R404" s="1">
        <v>0</v>
      </c>
      <c r="S404" s="40">
        <f>T404+U404+V404</f>
        <v>12.452690000000018</v>
      </c>
      <c r="T404" s="1">
        <f>T400-SUM(T401:T403)</f>
        <v>0</v>
      </c>
      <c r="U404" s="1">
        <f>U400-SUM(U401:U403)</f>
        <v>12.452690000000018</v>
      </c>
      <c r="V404" s="1">
        <f>V400-SUM(V401:V403)</f>
        <v>0</v>
      </c>
      <c r="W404" s="40">
        <f>X404+Y404+Z404</f>
        <v>12.452690000000018</v>
      </c>
      <c r="X404" s="1">
        <f>X400-SUM(X401:X403)</f>
        <v>0</v>
      </c>
      <c r="Y404" s="1">
        <f>Y400-SUM(Y401:Y403)</f>
        <v>12.452690000000018</v>
      </c>
      <c r="Z404" s="1">
        <f>Z400-SUM(Z401:Z403)</f>
        <v>0</v>
      </c>
      <c r="AA404" s="20">
        <f t="shared" si="81"/>
        <v>0</v>
      </c>
      <c r="AB404" s="1">
        <f t="shared" si="83"/>
        <v>0</v>
      </c>
      <c r="AC404" s="40">
        <f t="shared" si="83"/>
        <v>0</v>
      </c>
      <c r="AD404" s="4">
        <f t="shared" si="83"/>
        <v>0</v>
      </c>
      <c r="AE404" s="40">
        <f t="shared" si="82"/>
        <v>0</v>
      </c>
      <c r="AF404" s="136"/>
      <c r="AG404" s="21"/>
      <c r="AH404" s="137"/>
      <c r="AI404" s="21"/>
      <c r="AJ404" s="21"/>
      <c r="AM404" s="119">
        <f t="shared" si="85"/>
        <v>0</v>
      </c>
      <c r="AN404" s="119">
        <f t="shared" si="84"/>
        <v>0</v>
      </c>
    </row>
    <row r="405" spans="1:40" s="122" customFormat="1" ht="48" customHeight="1" x14ac:dyDescent="0.2">
      <c r="A405" s="15">
        <v>76</v>
      </c>
      <c r="B405" s="145" t="s">
        <v>305</v>
      </c>
      <c r="C405" s="24">
        <v>649.12747000000013</v>
      </c>
      <c r="D405" s="24">
        <f>SUM(D406:D409)</f>
        <v>625.13480000000004</v>
      </c>
      <c r="E405" s="24">
        <v>0</v>
      </c>
      <c r="F405" s="24">
        <v>0</v>
      </c>
      <c r="G405" s="141">
        <f t="shared" si="79"/>
        <v>0</v>
      </c>
      <c r="H405" s="24"/>
      <c r="I405" s="24"/>
      <c r="J405" s="24"/>
      <c r="K405" s="141">
        <f>L405+M405+N405</f>
        <v>0</v>
      </c>
      <c r="L405" s="26"/>
      <c r="M405" s="26"/>
      <c r="N405" s="26"/>
      <c r="O405" s="25">
        <f t="shared" si="80"/>
        <v>720.8</v>
      </c>
      <c r="P405" s="26">
        <v>0</v>
      </c>
      <c r="Q405" s="26">
        <v>720.8</v>
      </c>
      <c r="R405" s="26">
        <v>0</v>
      </c>
      <c r="S405" s="40">
        <f>T405+U405+V405</f>
        <v>370.53852999999998</v>
      </c>
      <c r="T405" s="1">
        <v>0</v>
      </c>
      <c r="U405" s="1">
        <v>370.53852999999998</v>
      </c>
      <c r="V405" s="1">
        <v>0</v>
      </c>
      <c r="W405" s="25">
        <f>X405+Y405+Z405</f>
        <v>370.53852999999998</v>
      </c>
      <c r="X405" s="26">
        <v>0</v>
      </c>
      <c r="Y405" s="26">
        <v>370.53852999999998</v>
      </c>
      <c r="Z405" s="26">
        <v>0</v>
      </c>
      <c r="AA405" s="20">
        <f t="shared" si="81"/>
        <v>0</v>
      </c>
      <c r="AB405" s="1">
        <f t="shared" si="83"/>
        <v>0</v>
      </c>
      <c r="AC405" s="40">
        <f t="shared" si="83"/>
        <v>0</v>
      </c>
      <c r="AD405" s="4">
        <f t="shared" si="83"/>
        <v>0</v>
      </c>
      <c r="AE405" s="25">
        <f t="shared" si="82"/>
        <v>0</v>
      </c>
      <c r="AF405" s="147"/>
      <c r="AG405" s="148"/>
      <c r="AH405" s="149"/>
      <c r="AI405" s="148"/>
      <c r="AJ405" s="148"/>
      <c r="AM405" s="119">
        <f t="shared" si="85"/>
        <v>0</v>
      </c>
      <c r="AN405" s="119">
        <f t="shared" si="84"/>
        <v>0</v>
      </c>
    </row>
    <row r="406" spans="1:40" s="122" customFormat="1" ht="19.899999999999999" customHeight="1" x14ac:dyDescent="0.2">
      <c r="A406" s="15"/>
      <c r="B406" s="127" t="s">
        <v>31</v>
      </c>
      <c r="C406" s="1">
        <v>625.13480000000004</v>
      </c>
      <c r="D406" s="1">
        <f>C406</f>
        <v>625.13480000000004</v>
      </c>
      <c r="E406" s="1">
        <v>0</v>
      </c>
      <c r="F406" s="1">
        <v>0</v>
      </c>
      <c r="G406" s="40">
        <f t="shared" si="79"/>
        <v>0</v>
      </c>
      <c r="H406" s="1"/>
      <c r="I406" s="1"/>
      <c r="J406" s="1"/>
      <c r="K406" s="40"/>
      <c r="L406" s="1"/>
      <c r="M406" s="1"/>
      <c r="N406" s="1"/>
      <c r="O406" s="40">
        <f t="shared" si="80"/>
        <v>625.13480000000004</v>
      </c>
      <c r="P406" s="1">
        <v>0</v>
      </c>
      <c r="Q406" s="1">
        <v>625.13480000000004</v>
      </c>
      <c r="R406" s="1">
        <v>0</v>
      </c>
      <c r="S406" s="40">
        <v>356.84289999999999</v>
      </c>
      <c r="T406" s="1"/>
      <c r="U406" s="1">
        <v>356.84289999999999</v>
      </c>
      <c r="V406" s="1"/>
      <c r="W406" s="40">
        <v>356.84289999999999</v>
      </c>
      <c r="X406" s="1"/>
      <c r="Y406" s="1">
        <v>356.84289999999999</v>
      </c>
      <c r="Z406" s="1"/>
      <c r="AA406" s="20">
        <f t="shared" si="81"/>
        <v>0</v>
      </c>
      <c r="AB406" s="1">
        <f t="shared" si="83"/>
        <v>0</v>
      </c>
      <c r="AC406" s="40">
        <f t="shared" si="83"/>
        <v>0</v>
      </c>
      <c r="AD406" s="4">
        <f t="shared" si="83"/>
        <v>0</v>
      </c>
      <c r="AE406" s="40">
        <f t="shared" si="82"/>
        <v>0</v>
      </c>
      <c r="AF406" s="136"/>
      <c r="AG406" s="21"/>
      <c r="AH406" s="137"/>
      <c r="AI406" s="21"/>
      <c r="AJ406" s="21"/>
      <c r="AM406" s="119">
        <f t="shared" si="85"/>
        <v>0</v>
      </c>
      <c r="AN406" s="119">
        <f t="shared" si="84"/>
        <v>0</v>
      </c>
    </row>
    <row r="407" spans="1:40" s="122" customFormat="1" ht="19.899999999999999" customHeight="1" x14ac:dyDescent="0.2">
      <c r="A407" s="15"/>
      <c r="B407" s="127" t="s">
        <v>32</v>
      </c>
      <c r="C407" s="1">
        <v>0</v>
      </c>
      <c r="D407" s="1"/>
      <c r="E407" s="1">
        <v>0</v>
      </c>
      <c r="F407" s="1">
        <v>0</v>
      </c>
      <c r="G407" s="40">
        <f t="shared" si="79"/>
        <v>0</v>
      </c>
      <c r="H407" s="1"/>
      <c r="I407" s="1"/>
      <c r="J407" s="1"/>
      <c r="K407" s="40"/>
      <c r="L407" s="1"/>
      <c r="M407" s="1"/>
      <c r="N407" s="1"/>
      <c r="O407" s="40">
        <f t="shared" si="80"/>
        <v>0</v>
      </c>
      <c r="P407" s="1">
        <v>0</v>
      </c>
      <c r="Q407" s="1">
        <v>0</v>
      </c>
      <c r="R407" s="1">
        <v>0</v>
      </c>
      <c r="S407" s="40">
        <v>0</v>
      </c>
      <c r="T407" s="1"/>
      <c r="U407" s="1"/>
      <c r="V407" s="1"/>
      <c r="W407" s="40">
        <v>0</v>
      </c>
      <c r="X407" s="1"/>
      <c r="Y407" s="1"/>
      <c r="Z407" s="1"/>
      <c r="AA407" s="20">
        <f t="shared" si="81"/>
        <v>0</v>
      </c>
      <c r="AB407" s="1">
        <f t="shared" si="83"/>
        <v>0</v>
      </c>
      <c r="AC407" s="40">
        <f t="shared" si="83"/>
        <v>0</v>
      </c>
      <c r="AD407" s="4">
        <f t="shared" si="83"/>
        <v>0</v>
      </c>
      <c r="AE407" s="40">
        <f t="shared" si="82"/>
        <v>0</v>
      </c>
      <c r="AF407" s="136"/>
      <c r="AG407" s="21"/>
      <c r="AH407" s="137"/>
      <c r="AI407" s="21"/>
      <c r="AJ407" s="21"/>
      <c r="AM407" s="119">
        <f t="shared" si="85"/>
        <v>0</v>
      </c>
      <c r="AN407" s="119">
        <f t="shared" si="84"/>
        <v>0</v>
      </c>
    </row>
    <row r="408" spans="1:40" s="122" customFormat="1" ht="19.899999999999999" customHeight="1" x14ac:dyDescent="0.2">
      <c r="A408" s="15"/>
      <c r="B408" s="127" t="s">
        <v>33</v>
      </c>
      <c r="C408" s="1">
        <v>0</v>
      </c>
      <c r="D408" s="1"/>
      <c r="E408" s="1">
        <v>0</v>
      </c>
      <c r="F408" s="1">
        <v>0</v>
      </c>
      <c r="G408" s="40">
        <f t="shared" si="79"/>
        <v>0</v>
      </c>
      <c r="H408" s="1"/>
      <c r="I408" s="1"/>
      <c r="J408" s="1"/>
      <c r="K408" s="40"/>
      <c r="L408" s="1"/>
      <c r="M408" s="1"/>
      <c r="N408" s="1"/>
      <c r="O408" s="40">
        <f t="shared" si="80"/>
        <v>0</v>
      </c>
      <c r="P408" s="1">
        <v>0</v>
      </c>
      <c r="Q408" s="1">
        <v>0</v>
      </c>
      <c r="R408" s="1">
        <v>0</v>
      </c>
      <c r="S408" s="40">
        <v>0</v>
      </c>
      <c r="T408" s="1"/>
      <c r="U408" s="1"/>
      <c r="V408" s="1"/>
      <c r="W408" s="40">
        <v>0</v>
      </c>
      <c r="X408" s="1"/>
      <c r="Y408" s="1"/>
      <c r="Z408" s="1"/>
      <c r="AA408" s="20">
        <f t="shared" si="81"/>
        <v>0</v>
      </c>
      <c r="AB408" s="1">
        <f t="shared" si="83"/>
        <v>0</v>
      </c>
      <c r="AC408" s="40">
        <f t="shared" si="83"/>
        <v>0</v>
      </c>
      <c r="AD408" s="4">
        <f t="shared" si="83"/>
        <v>0</v>
      </c>
      <c r="AE408" s="40">
        <f t="shared" si="82"/>
        <v>0</v>
      </c>
      <c r="AF408" s="136"/>
      <c r="AG408" s="21"/>
      <c r="AH408" s="137"/>
      <c r="AI408" s="21"/>
      <c r="AJ408" s="21"/>
      <c r="AM408" s="119">
        <f t="shared" si="85"/>
        <v>0</v>
      </c>
      <c r="AN408" s="119">
        <f t="shared" si="84"/>
        <v>0</v>
      </c>
    </row>
    <row r="409" spans="1:40" s="122" customFormat="1" ht="19.899999999999999" customHeight="1" x14ac:dyDescent="0.2">
      <c r="A409" s="15"/>
      <c r="B409" s="127" t="s">
        <v>34</v>
      </c>
      <c r="C409" s="1">
        <v>23.99267</v>
      </c>
      <c r="D409" s="1"/>
      <c r="E409" s="1">
        <v>0</v>
      </c>
      <c r="F409" s="1">
        <v>0</v>
      </c>
      <c r="G409" s="40">
        <f t="shared" si="79"/>
        <v>0</v>
      </c>
      <c r="H409" s="1"/>
      <c r="I409" s="1"/>
      <c r="J409" s="1"/>
      <c r="K409" s="40"/>
      <c r="L409" s="1"/>
      <c r="M409" s="1"/>
      <c r="N409" s="1"/>
      <c r="O409" s="40">
        <f t="shared" si="80"/>
        <v>95.665199999999857</v>
      </c>
      <c r="P409" s="1">
        <v>0</v>
      </c>
      <c r="Q409" s="1">
        <v>95.665199999999857</v>
      </c>
      <c r="R409" s="1">
        <v>0</v>
      </c>
      <c r="S409" s="40">
        <f>T409+U409+V409</f>
        <v>13.695629999999994</v>
      </c>
      <c r="T409" s="1">
        <f>T405-SUM(T406:T408)</f>
        <v>0</v>
      </c>
      <c r="U409" s="1">
        <f>U405-SUM(U406:U408)</f>
        <v>13.695629999999994</v>
      </c>
      <c r="V409" s="1">
        <f>V405-SUM(V406:V408)</f>
        <v>0</v>
      </c>
      <c r="W409" s="40">
        <f>X409+Y409+Z409</f>
        <v>13.695629999999994</v>
      </c>
      <c r="X409" s="1">
        <f>X405-SUM(X406:X408)</f>
        <v>0</v>
      </c>
      <c r="Y409" s="1">
        <f>Y405-SUM(Y406:Y408)</f>
        <v>13.695629999999994</v>
      </c>
      <c r="Z409" s="1">
        <f>Z405-SUM(Z406:Z408)</f>
        <v>0</v>
      </c>
      <c r="AA409" s="20">
        <f t="shared" si="81"/>
        <v>0</v>
      </c>
      <c r="AB409" s="1">
        <f t="shared" si="83"/>
        <v>0</v>
      </c>
      <c r="AC409" s="40">
        <f t="shared" si="83"/>
        <v>0</v>
      </c>
      <c r="AD409" s="4">
        <f t="shared" si="83"/>
        <v>0</v>
      </c>
      <c r="AE409" s="40">
        <f t="shared" si="82"/>
        <v>0</v>
      </c>
      <c r="AF409" s="136"/>
      <c r="AG409" s="21"/>
      <c r="AH409" s="137"/>
      <c r="AI409" s="21"/>
      <c r="AJ409" s="21"/>
      <c r="AM409" s="119">
        <f t="shared" si="85"/>
        <v>0</v>
      </c>
      <c r="AN409" s="119">
        <f t="shared" si="84"/>
        <v>0</v>
      </c>
    </row>
    <row r="410" spans="1:40" s="122" customFormat="1" ht="48" customHeight="1" x14ac:dyDescent="0.2">
      <c r="A410" s="15">
        <v>77</v>
      </c>
      <c r="B410" s="145" t="s">
        <v>306</v>
      </c>
      <c r="C410" s="24">
        <v>627.87568999999996</v>
      </c>
      <c r="D410" s="24">
        <f>SUM(D411:D414)</f>
        <v>551.38941</v>
      </c>
      <c r="E410" s="24">
        <v>0</v>
      </c>
      <c r="F410" s="24">
        <v>0</v>
      </c>
      <c r="G410" s="141">
        <f t="shared" si="79"/>
        <v>0</v>
      </c>
      <c r="H410" s="24"/>
      <c r="I410" s="24"/>
      <c r="J410" s="24"/>
      <c r="K410" s="141">
        <f>L410+M410+N410</f>
        <v>0</v>
      </c>
      <c r="L410" s="26"/>
      <c r="M410" s="26"/>
      <c r="N410" s="26"/>
      <c r="O410" s="25">
        <f t="shared" si="80"/>
        <v>623</v>
      </c>
      <c r="P410" s="26">
        <v>0</v>
      </c>
      <c r="Q410" s="26">
        <v>623</v>
      </c>
      <c r="R410" s="26">
        <v>0</v>
      </c>
      <c r="S410" s="40">
        <f>T410+U410+V410</f>
        <v>336.91046</v>
      </c>
      <c r="T410" s="1">
        <v>0</v>
      </c>
      <c r="U410" s="1">
        <v>336.91046</v>
      </c>
      <c r="V410" s="1">
        <v>0</v>
      </c>
      <c r="W410" s="25">
        <f>X410+Y410+Z410</f>
        <v>336.91046</v>
      </c>
      <c r="X410" s="26">
        <v>0</v>
      </c>
      <c r="Y410" s="26">
        <v>336.91046</v>
      </c>
      <c r="Z410" s="26">
        <v>0</v>
      </c>
      <c r="AA410" s="20">
        <f t="shared" si="81"/>
        <v>0</v>
      </c>
      <c r="AB410" s="1">
        <f t="shared" si="83"/>
        <v>0</v>
      </c>
      <c r="AC410" s="40">
        <f t="shared" si="83"/>
        <v>0</v>
      </c>
      <c r="AD410" s="4">
        <f t="shared" si="83"/>
        <v>0</v>
      </c>
      <c r="AE410" s="25">
        <f t="shared" si="82"/>
        <v>0</v>
      </c>
      <c r="AF410" s="147"/>
      <c r="AG410" s="148"/>
      <c r="AH410" s="149"/>
      <c r="AI410" s="148"/>
      <c r="AJ410" s="148"/>
      <c r="AM410" s="119">
        <f t="shared" si="85"/>
        <v>0</v>
      </c>
      <c r="AN410" s="119">
        <f t="shared" si="84"/>
        <v>0</v>
      </c>
    </row>
    <row r="411" spans="1:40" s="122" customFormat="1" ht="19.899999999999999" customHeight="1" x14ac:dyDescent="0.2">
      <c r="A411" s="15"/>
      <c r="B411" s="127" t="s">
        <v>31</v>
      </c>
      <c r="C411" s="1">
        <v>551.38941</v>
      </c>
      <c r="D411" s="1">
        <f>C411</f>
        <v>551.38941</v>
      </c>
      <c r="E411" s="1">
        <v>0</v>
      </c>
      <c r="F411" s="1">
        <v>0</v>
      </c>
      <c r="G411" s="40">
        <f t="shared" si="79"/>
        <v>0</v>
      </c>
      <c r="H411" s="1"/>
      <c r="I411" s="1"/>
      <c r="J411" s="1"/>
      <c r="K411" s="40"/>
      <c r="L411" s="1"/>
      <c r="M411" s="1"/>
      <c r="N411" s="1"/>
      <c r="O411" s="40">
        <f t="shared" si="80"/>
        <v>551.38941</v>
      </c>
      <c r="P411" s="1">
        <v>0</v>
      </c>
      <c r="Q411" s="1">
        <v>551.38941</v>
      </c>
      <c r="R411" s="1">
        <v>0</v>
      </c>
      <c r="S411" s="40">
        <v>324.45776999999998</v>
      </c>
      <c r="T411" s="1"/>
      <c r="U411" s="1">
        <v>324.45776999999998</v>
      </c>
      <c r="V411" s="1"/>
      <c r="W411" s="40">
        <v>324.45776999999998</v>
      </c>
      <c r="X411" s="1"/>
      <c r="Y411" s="1">
        <v>324.45776999999998</v>
      </c>
      <c r="Z411" s="1"/>
      <c r="AA411" s="20">
        <f t="shared" si="81"/>
        <v>0</v>
      </c>
      <c r="AB411" s="1">
        <f t="shared" si="83"/>
        <v>0</v>
      </c>
      <c r="AC411" s="40">
        <f t="shared" si="83"/>
        <v>0</v>
      </c>
      <c r="AD411" s="4">
        <f t="shared" si="83"/>
        <v>0</v>
      </c>
      <c r="AE411" s="40">
        <f t="shared" si="82"/>
        <v>0</v>
      </c>
      <c r="AF411" s="136"/>
      <c r="AG411" s="21"/>
      <c r="AH411" s="137"/>
      <c r="AI411" s="21"/>
      <c r="AJ411" s="21"/>
      <c r="AM411" s="119">
        <f t="shared" si="85"/>
        <v>0</v>
      </c>
      <c r="AN411" s="119">
        <f t="shared" si="84"/>
        <v>0</v>
      </c>
    </row>
    <row r="412" spans="1:40" s="122" customFormat="1" ht="19.899999999999999" customHeight="1" x14ac:dyDescent="0.2">
      <c r="A412" s="15"/>
      <c r="B412" s="127" t="s">
        <v>32</v>
      </c>
      <c r="C412" s="1">
        <v>0</v>
      </c>
      <c r="D412" s="1"/>
      <c r="E412" s="1">
        <v>0</v>
      </c>
      <c r="F412" s="1">
        <v>0</v>
      </c>
      <c r="G412" s="40">
        <f t="shared" si="79"/>
        <v>0</v>
      </c>
      <c r="H412" s="1"/>
      <c r="I412" s="1"/>
      <c r="J412" s="1"/>
      <c r="K412" s="40"/>
      <c r="L412" s="1"/>
      <c r="M412" s="1"/>
      <c r="N412" s="1"/>
      <c r="O412" s="40">
        <f t="shared" si="80"/>
        <v>0</v>
      </c>
      <c r="P412" s="1">
        <v>0</v>
      </c>
      <c r="Q412" s="1">
        <v>0</v>
      </c>
      <c r="R412" s="1">
        <v>0</v>
      </c>
      <c r="S412" s="40">
        <v>0</v>
      </c>
      <c r="T412" s="1"/>
      <c r="U412" s="1"/>
      <c r="V412" s="1"/>
      <c r="W412" s="40">
        <v>0</v>
      </c>
      <c r="X412" s="1"/>
      <c r="Y412" s="1"/>
      <c r="Z412" s="1"/>
      <c r="AA412" s="20">
        <f t="shared" si="81"/>
        <v>0</v>
      </c>
      <c r="AB412" s="1">
        <f t="shared" si="83"/>
        <v>0</v>
      </c>
      <c r="AC412" s="40">
        <f t="shared" si="83"/>
        <v>0</v>
      </c>
      <c r="AD412" s="4">
        <f t="shared" si="83"/>
        <v>0</v>
      </c>
      <c r="AE412" s="40">
        <f t="shared" si="82"/>
        <v>0</v>
      </c>
      <c r="AF412" s="136"/>
      <c r="AG412" s="21"/>
      <c r="AH412" s="137"/>
      <c r="AI412" s="21"/>
      <c r="AJ412" s="21"/>
      <c r="AM412" s="119">
        <f t="shared" si="85"/>
        <v>0</v>
      </c>
      <c r="AN412" s="119">
        <f t="shared" si="84"/>
        <v>0</v>
      </c>
    </row>
    <row r="413" spans="1:40" s="122" customFormat="1" ht="19.899999999999999" customHeight="1" x14ac:dyDescent="0.2">
      <c r="A413" s="15"/>
      <c r="B413" s="127" t="s">
        <v>33</v>
      </c>
      <c r="C413" s="1">
        <v>0</v>
      </c>
      <c r="D413" s="1"/>
      <c r="E413" s="1">
        <v>0</v>
      </c>
      <c r="F413" s="1">
        <v>0</v>
      </c>
      <c r="G413" s="40">
        <f t="shared" si="79"/>
        <v>0</v>
      </c>
      <c r="H413" s="1"/>
      <c r="I413" s="1"/>
      <c r="J413" s="1"/>
      <c r="K413" s="40"/>
      <c r="L413" s="1"/>
      <c r="M413" s="1"/>
      <c r="N413" s="1"/>
      <c r="O413" s="40">
        <f t="shared" si="80"/>
        <v>0</v>
      </c>
      <c r="P413" s="1">
        <v>0</v>
      </c>
      <c r="Q413" s="1">
        <v>0</v>
      </c>
      <c r="R413" s="1">
        <v>0</v>
      </c>
      <c r="S413" s="40">
        <v>0</v>
      </c>
      <c r="T413" s="1"/>
      <c r="U413" s="1"/>
      <c r="V413" s="1"/>
      <c r="W413" s="40">
        <v>0</v>
      </c>
      <c r="X413" s="1"/>
      <c r="Y413" s="1"/>
      <c r="Z413" s="1"/>
      <c r="AA413" s="20">
        <f t="shared" si="81"/>
        <v>0</v>
      </c>
      <c r="AB413" s="1">
        <f t="shared" si="83"/>
        <v>0</v>
      </c>
      <c r="AC413" s="40">
        <f t="shared" si="83"/>
        <v>0</v>
      </c>
      <c r="AD413" s="4">
        <f t="shared" si="83"/>
        <v>0</v>
      </c>
      <c r="AE413" s="40">
        <f t="shared" si="82"/>
        <v>0</v>
      </c>
      <c r="AF413" s="136"/>
      <c r="AG413" s="21"/>
      <c r="AH413" s="137"/>
      <c r="AI413" s="21"/>
      <c r="AJ413" s="21"/>
      <c r="AM413" s="119">
        <f t="shared" si="85"/>
        <v>0</v>
      </c>
      <c r="AN413" s="119">
        <f t="shared" si="84"/>
        <v>0</v>
      </c>
    </row>
    <row r="414" spans="1:40" s="122" customFormat="1" ht="19.899999999999999" customHeight="1" x14ac:dyDescent="0.2">
      <c r="A414" s="15"/>
      <c r="B414" s="127" t="s">
        <v>34</v>
      </c>
      <c r="C414" s="1">
        <v>76.486280000000008</v>
      </c>
      <c r="D414" s="1"/>
      <c r="E414" s="1">
        <v>0</v>
      </c>
      <c r="F414" s="1">
        <v>0</v>
      </c>
      <c r="G414" s="40">
        <f t="shared" si="79"/>
        <v>0</v>
      </c>
      <c r="H414" s="1"/>
      <c r="I414" s="1"/>
      <c r="J414" s="1"/>
      <c r="K414" s="40"/>
      <c r="L414" s="1"/>
      <c r="M414" s="1"/>
      <c r="N414" s="1"/>
      <c r="O414" s="40">
        <f t="shared" si="80"/>
        <v>71.610590000000059</v>
      </c>
      <c r="P414" s="1">
        <v>0</v>
      </c>
      <c r="Q414" s="1">
        <v>71.610590000000059</v>
      </c>
      <c r="R414" s="1">
        <v>0</v>
      </c>
      <c r="S414" s="40">
        <f>T414+U414+V414</f>
        <v>12.452690000000018</v>
      </c>
      <c r="T414" s="1">
        <f>T410-SUM(T411:T413)</f>
        <v>0</v>
      </c>
      <c r="U414" s="1">
        <f>U410-SUM(U411:U413)</f>
        <v>12.452690000000018</v>
      </c>
      <c r="V414" s="1">
        <f>V410-SUM(V411:V413)</f>
        <v>0</v>
      </c>
      <c r="W414" s="40">
        <f>X414+Y414+Z414</f>
        <v>12.452690000000018</v>
      </c>
      <c r="X414" s="1">
        <f>X410-SUM(X411:X413)</f>
        <v>0</v>
      </c>
      <c r="Y414" s="1">
        <f>Y410-SUM(Y411:Y413)</f>
        <v>12.452690000000018</v>
      </c>
      <c r="Z414" s="1">
        <f>Z410-SUM(Z411:Z413)</f>
        <v>0</v>
      </c>
      <c r="AA414" s="20">
        <f t="shared" si="81"/>
        <v>0</v>
      </c>
      <c r="AB414" s="1">
        <f t="shared" si="83"/>
        <v>0</v>
      </c>
      <c r="AC414" s="40">
        <f t="shared" si="83"/>
        <v>0</v>
      </c>
      <c r="AD414" s="4">
        <f t="shared" si="83"/>
        <v>0</v>
      </c>
      <c r="AE414" s="40">
        <f t="shared" si="82"/>
        <v>0</v>
      </c>
      <c r="AF414" s="136"/>
      <c r="AG414" s="21"/>
      <c r="AH414" s="137"/>
      <c r="AI414" s="21"/>
      <c r="AJ414" s="21"/>
      <c r="AM414" s="119">
        <f t="shared" si="85"/>
        <v>0</v>
      </c>
      <c r="AN414" s="119">
        <f t="shared" si="84"/>
        <v>0</v>
      </c>
    </row>
    <row r="415" spans="1:40" s="122" customFormat="1" ht="48" customHeight="1" x14ac:dyDescent="0.2">
      <c r="A415" s="15">
        <v>78</v>
      </c>
      <c r="B415" s="145" t="s">
        <v>307</v>
      </c>
      <c r="C415" s="24">
        <v>683.19921000000011</v>
      </c>
      <c r="D415" s="24">
        <f>SUM(D416:D419)</f>
        <v>657.94721000000004</v>
      </c>
      <c r="E415" s="24">
        <v>0</v>
      </c>
      <c r="F415" s="24">
        <v>0</v>
      </c>
      <c r="G415" s="141">
        <f t="shared" si="79"/>
        <v>0</v>
      </c>
      <c r="H415" s="24"/>
      <c r="I415" s="24"/>
      <c r="J415" s="24"/>
      <c r="K415" s="141">
        <f>L415+M415+N415</f>
        <v>0</v>
      </c>
      <c r="L415" s="26"/>
      <c r="M415" s="26"/>
      <c r="N415" s="26"/>
      <c r="O415" s="25">
        <f t="shared" si="80"/>
        <v>765.4</v>
      </c>
      <c r="P415" s="26">
        <v>0</v>
      </c>
      <c r="Q415" s="26">
        <v>765.4</v>
      </c>
      <c r="R415" s="26">
        <v>0</v>
      </c>
      <c r="S415" s="40">
        <f>T415+U415+V415</f>
        <v>385.50450999999998</v>
      </c>
      <c r="T415" s="1">
        <v>0</v>
      </c>
      <c r="U415" s="1">
        <v>385.50450999999998</v>
      </c>
      <c r="V415" s="1">
        <v>0</v>
      </c>
      <c r="W415" s="25">
        <f>X415+Y415+Z415</f>
        <v>385.50450999999998</v>
      </c>
      <c r="X415" s="26">
        <v>0</v>
      </c>
      <c r="Y415" s="26">
        <v>385.50450999999998</v>
      </c>
      <c r="Z415" s="26">
        <v>0</v>
      </c>
      <c r="AA415" s="20">
        <f t="shared" si="81"/>
        <v>0</v>
      </c>
      <c r="AB415" s="1">
        <f t="shared" si="83"/>
        <v>0</v>
      </c>
      <c r="AC415" s="40">
        <f t="shared" si="83"/>
        <v>0</v>
      </c>
      <c r="AD415" s="4">
        <f t="shared" si="83"/>
        <v>0</v>
      </c>
      <c r="AE415" s="25">
        <f t="shared" si="82"/>
        <v>0</v>
      </c>
      <c r="AF415" s="147"/>
      <c r="AG415" s="148"/>
      <c r="AH415" s="149"/>
      <c r="AI415" s="148"/>
      <c r="AJ415" s="148"/>
      <c r="AM415" s="119">
        <f t="shared" si="85"/>
        <v>0</v>
      </c>
      <c r="AN415" s="119">
        <f t="shared" si="84"/>
        <v>0</v>
      </c>
    </row>
    <row r="416" spans="1:40" s="122" customFormat="1" ht="19.899999999999999" customHeight="1" x14ac:dyDescent="0.2">
      <c r="A416" s="15"/>
      <c r="B416" s="127" t="s">
        <v>31</v>
      </c>
      <c r="C416" s="1">
        <v>657.94721000000004</v>
      </c>
      <c r="D416" s="1">
        <f>C416</f>
        <v>657.94721000000004</v>
      </c>
      <c r="E416" s="1">
        <v>0</v>
      </c>
      <c r="F416" s="1">
        <v>0</v>
      </c>
      <c r="G416" s="40">
        <f t="shared" si="79"/>
        <v>0</v>
      </c>
      <c r="H416" s="1"/>
      <c r="I416" s="1"/>
      <c r="J416" s="1"/>
      <c r="K416" s="40"/>
      <c r="L416" s="1"/>
      <c r="M416" s="1"/>
      <c r="N416" s="1"/>
      <c r="O416" s="40">
        <f t="shared" si="80"/>
        <v>657.94721000000004</v>
      </c>
      <c r="P416" s="1">
        <v>0</v>
      </c>
      <c r="Q416" s="1">
        <v>657.94721000000004</v>
      </c>
      <c r="R416" s="1">
        <v>0</v>
      </c>
      <c r="S416" s="40">
        <v>371.25572</v>
      </c>
      <c r="T416" s="1"/>
      <c r="U416" s="1">
        <v>371.25572</v>
      </c>
      <c r="V416" s="1"/>
      <c r="W416" s="40">
        <v>371.25572</v>
      </c>
      <c r="X416" s="1"/>
      <c r="Y416" s="1">
        <v>371.25572</v>
      </c>
      <c r="Z416" s="1"/>
      <c r="AA416" s="20">
        <f t="shared" si="81"/>
        <v>0</v>
      </c>
      <c r="AB416" s="1">
        <f t="shared" si="83"/>
        <v>0</v>
      </c>
      <c r="AC416" s="40">
        <f t="shared" si="83"/>
        <v>0</v>
      </c>
      <c r="AD416" s="4">
        <f t="shared" si="83"/>
        <v>0</v>
      </c>
      <c r="AE416" s="40">
        <f t="shared" si="82"/>
        <v>0</v>
      </c>
      <c r="AF416" s="136"/>
      <c r="AG416" s="21"/>
      <c r="AH416" s="137"/>
      <c r="AI416" s="21"/>
      <c r="AJ416" s="21"/>
      <c r="AM416" s="119">
        <f t="shared" si="85"/>
        <v>0</v>
      </c>
      <c r="AN416" s="119">
        <f t="shared" si="84"/>
        <v>0</v>
      </c>
    </row>
    <row r="417" spans="1:40" s="122" customFormat="1" ht="19.899999999999999" customHeight="1" x14ac:dyDescent="0.2">
      <c r="A417" s="15"/>
      <c r="B417" s="127" t="s">
        <v>32</v>
      </c>
      <c r="C417" s="1">
        <v>0</v>
      </c>
      <c r="D417" s="1"/>
      <c r="E417" s="1">
        <v>0</v>
      </c>
      <c r="F417" s="1">
        <v>0</v>
      </c>
      <c r="G417" s="40">
        <f t="shared" si="79"/>
        <v>0</v>
      </c>
      <c r="H417" s="1"/>
      <c r="I417" s="1"/>
      <c r="J417" s="1"/>
      <c r="K417" s="40"/>
      <c r="L417" s="1"/>
      <c r="M417" s="1"/>
      <c r="N417" s="1"/>
      <c r="O417" s="40">
        <f t="shared" si="80"/>
        <v>0</v>
      </c>
      <c r="P417" s="1">
        <v>0</v>
      </c>
      <c r="Q417" s="1">
        <v>0</v>
      </c>
      <c r="R417" s="1">
        <v>0</v>
      </c>
      <c r="S417" s="40">
        <v>0</v>
      </c>
      <c r="T417" s="1"/>
      <c r="U417" s="1"/>
      <c r="V417" s="1"/>
      <c r="W417" s="40">
        <v>0</v>
      </c>
      <c r="X417" s="1"/>
      <c r="Y417" s="1"/>
      <c r="Z417" s="1"/>
      <c r="AA417" s="20">
        <f t="shared" si="81"/>
        <v>0</v>
      </c>
      <c r="AB417" s="1">
        <f t="shared" si="83"/>
        <v>0</v>
      </c>
      <c r="AC417" s="40">
        <f t="shared" si="83"/>
        <v>0</v>
      </c>
      <c r="AD417" s="4">
        <f t="shared" si="83"/>
        <v>0</v>
      </c>
      <c r="AE417" s="40">
        <f t="shared" si="82"/>
        <v>0</v>
      </c>
      <c r="AF417" s="136"/>
      <c r="AG417" s="21"/>
      <c r="AH417" s="137"/>
      <c r="AI417" s="21"/>
      <c r="AJ417" s="21"/>
      <c r="AM417" s="119">
        <f t="shared" si="85"/>
        <v>0</v>
      </c>
      <c r="AN417" s="119">
        <f t="shared" si="84"/>
        <v>0</v>
      </c>
    </row>
    <row r="418" spans="1:40" s="122" customFormat="1" ht="19.899999999999999" customHeight="1" x14ac:dyDescent="0.2">
      <c r="A418" s="15"/>
      <c r="B418" s="127" t="s">
        <v>33</v>
      </c>
      <c r="C418" s="1">
        <v>0</v>
      </c>
      <c r="D418" s="1"/>
      <c r="E418" s="1">
        <v>0</v>
      </c>
      <c r="F418" s="1">
        <v>0</v>
      </c>
      <c r="G418" s="40">
        <f t="shared" si="79"/>
        <v>0</v>
      </c>
      <c r="H418" s="1"/>
      <c r="I418" s="1"/>
      <c r="J418" s="1"/>
      <c r="K418" s="40"/>
      <c r="L418" s="1"/>
      <c r="M418" s="1"/>
      <c r="N418" s="1"/>
      <c r="O418" s="40">
        <f t="shared" si="80"/>
        <v>0</v>
      </c>
      <c r="P418" s="1">
        <v>0</v>
      </c>
      <c r="Q418" s="1">
        <v>0</v>
      </c>
      <c r="R418" s="1">
        <v>0</v>
      </c>
      <c r="S418" s="40">
        <v>0</v>
      </c>
      <c r="T418" s="1"/>
      <c r="U418" s="1"/>
      <c r="V418" s="1"/>
      <c r="W418" s="40">
        <v>0</v>
      </c>
      <c r="X418" s="1"/>
      <c r="Y418" s="1"/>
      <c r="Z418" s="1"/>
      <c r="AA418" s="20">
        <f t="shared" si="81"/>
        <v>0</v>
      </c>
      <c r="AB418" s="1">
        <f t="shared" si="83"/>
        <v>0</v>
      </c>
      <c r="AC418" s="40">
        <f t="shared" si="83"/>
        <v>0</v>
      </c>
      <c r="AD418" s="4">
        <f t="shared" si="83"/>
        <v>0</v>
      </c>
      <c r="AE418" s="40">
        <f t="shared" si="82"/>
        <v>0</v>
      </c>
      <c r="AF418" s="136"/>
      <c r="AG418" s="21"/>
      <c r="AH418" s="137"/>
      <c r="AI418" s="21"/>
      <c r="AJ418" s="21"/>
      <c r="AM418" s="119">
        <f t="shared" si="85"/>
        <v>0</v>
      </c>
      <c r="AN418" s="119">
        <f t="shared" si="84"/>
        <v>0</v>
      </c>
    </row>
    <row r="419" spans="1:40" s="122" customFormat="1" ht="19.899999999999999" customHeight="1" x14ac:dyDescent="0.2">
      <c r="A419" s="15"/>
      <c r="B419" s="127" t="s">
        <v>34</v>
      </c>
      <c r="C419" s="1">
        <v>25.251999999999999</v>
      </c>
      <c r="D419" s="1"/>
      <c r="E419" s="1">
        <v>0</v>
      </c>
      <c r="F419" s="1">
        <v>0</v>
      </c>
      <c r="G419" s="40">
        <f t="shared" si="79"/>
        <v>0</v>
      </c>
      <c r="H419" s="1"/>
      <c r="I419" s="1"/>
      <c r="J419" s="1"/>
      <c r="K419" s="40"/>
      <c r="L419" s="1"/>
      <c r="M419" s="1"/>
      <c r="N419" s="1"/>
      <c r="O419" s="40">
        <f t="shared" si="80"/>
        <v>107.45278999999989</v>
      </c>
      <c r="P419" s="1">
        <v>0</v>
      </c>
      <c r="Q419" s="1">
        <v>107.45278999999989</v>
      </c>
      <c r="R419" s="1">
        <v>0</v>
      </c>
      <c r="S419" s="40">
        <f>T419+U419+V419</f>
        <v>14.248789999999985</v>
      </c>
      <c r="T419" s="1">
        <f>T415-SUM(T416:T418)</f>
        <v>0</v>
      </c>
      <c r="U419" s="1">
        <f>U415-SUM(U416:U418)</f>
        <v>14.248789999999985</v>
      </c>
      <c r="V419" s="1">
        <f>V415-SUM(V416:V418)</f>
        <v>0</v>
      </c>
      <c r="W419" s="40">
        <f>X419+Y419+Z419</f>
        <v>14.248789999999985</v>
      </c>
      <c r="X419" s="1">
        <f>X415-SUM(X416:X418)</f>
        <v>0</v>
      </c>
      <c r="Y419" s="1">
        <f>Y415-SUM(Y416:Y418)</f>
        <v>14.248789999999985</v>
      </c>
      <c r="Z419" s="1">
        <f>Z415-SUM(Z416:Z418)</f>
        <v>0</v>
      </c>
      <c r="AA419" s="20">
        <f t="shared" si="81"/>
        <v>0</v>
      </c>
      <c r="AB419" s="1">
        <f t="shared" si="83"/>
        <v>0</v>
      </c>
      <c r="AC419" s="40">
        <f t="shared" si="83"/>
        <v>0</v>
      </c>
      <c r="AD419" s="4">
        <f t="shared" si="83"/>
        <v>0</v>
      </c>
      <c r="AE419" s="40">
        <f t="shared" si="82"/>
        <v>0</v>
      </c>
      <c r="AF419" s="136"/>
      <c r="AG419" s="21"/>
      <c r="AH419" s="137"/>
      <c r="AI419" s="21"/>
      <c r="AJ419" s="21"/>
      <c r="AM419" s="119">
        <f t="shared" si="85"/>
        <v>0</v>
      </c>
      <c r="AN419" s="119">
        <f t="shared" si="84"/>
        <v>0</v>
      </c>
    </row>
    <row r="420" spans="1:40" s="122" customFormat="1" ht="48" customHeight="1" x14ac:dyDescent="0.2">
      <c r="A420" s="15">
        <v>79</v>
      </c>
      <c r="B420" s="145" t="s">
        <v>308</v>
      </c>
      <c r="C420" s="24">
        <v>572.55174</v>
      </c>
      <c r="D420" s="24">
        <f>SUM(D421:D424)</f>
        <v>551.38941</v>
      </c>
      <c r="E420" s="24">
        <v>0</v>
      </c>
      <c r="F420" s="24">
        <v>0</v>
      </c>
      <c r="G420" s="141">
        <f t="shared" si="79"/>
        <v>0</v>
      </c>
      <c r="H420" s="24"/>
      <c r="I420" s="24"/>
      <c r="J420" s="24"/>
      <c r="K420" s="141">
        <f>L420+M420+N420</f>
        <v>0</v>
      </c>
      <c r="L420" s="26"/>
      <c r="M420" s="26"/>
      <c r="N420" s="26"/>
      <c r="O420" s="25">
        <f t="shared" si="80"/>
        <v>623</v>
      </c>
      <c r="P420" s="26">
        <v>0</v>
      </c>
      <c r="Q420" s="26">
        <v>623</v>
      </c>
      <c r="R420" s="26">
        <v>0</v>
      </c>
      <c r="S420" s="40">
        <f>T420+U420+V420</f>
        <v>336.91046</v>
      </c>
      <c r="T420" s="1">
        <v>0</v>
      </c>
      <c r="U420" s="1">
        <v>336.91046</v>
      </c>
      <c r="V420" s="1">
        <v>0</v>
      </c>
      <c r="W420" s="25">
        <f>X420+Y420+Z420</f>
        <v>336.91046</v>
      </c>
      <c r="X420" s="26">
        <v>0</v>
      </c>
      <c r="Y420" s="26">
        <v>336.91046</v>
      </c>
      <c r="Z420" s="26">
        <v>0</v>
      </c>
      <c r="AA420" s="20">
        <f t="shared" si="81"/>
        <v>0</v>
      </c>
      <c r="AB420" s="1">
        <f t="shared" si="83"/>
        <v>0</v>
      </c>
      <c r="AC420" s="40">
        <f t="shared" si="83"/>
        <v>0</v>
      </c>
      <c r="AD420" s="4">
        <f t="shared" si="83"/>
        <v>0</v>
      </c>
      <c r="AE420" s="25">
        <f t="shared" si="82"/>
        <v>0</v>
      </c>
      <c r="AF420" s="147"/>
      <c r="AG420" s="148"/>
      <c r="AH420" s="149"/>
      <c r="AI420" s="148"/>
      <c r="AJ420" s="148"/>
      <c r="AM420" s="119">
        <f t="shared" si="85"/>
        <v>0</v>
      </c>
      <c r="AN420" s="119">
        <f t="shared" si="84"/>
        <v>0</v>
      </c>
    </row>
    <row r="421" spans="1:40" s="122" customFormat="1" ht="19.899999999999999" customHeight="1" x14ac:dyDescent="0.2">
      <c r="A421" s="15"/>
      <c r="B421" s="127" t="s">
        <v>31</v>
      </c>
      <c r="C421" s="1">
        <v>551.38941</v>
      </c>
      <c r="D421" s="1">
        <f>C421</f>
        <v>551.38941</v>
      </c>
      <c r="E421" s="1">
        <v>0</v>
      </c>
      <c r="F421" s="1">
        <v>0</v>
      </c>
      <c r="G421" s="40">
        <f t="shared" si="79"/>
        <v>0</v>
      </c>
      <c r="H421" s="1"/>
      <c r="I421" s="1"/>
      <c r="J421" s="1"/>
      <c r="K421" s="40"/>
      <c r="L421" s="1"/>
      <c r="M421" s="1"/>
      <c r="N421" s="1"/>
      <c r="O421" s="40">
        <f t="shared" si="80"/>
        <v>551.38941</v>
      </c>
      <c r="P421" s="1">
        <v>0</v>
      </c>
      <c r="Q421" s="1">
        <v>551.38941</v>
      </c>
      <c r="R421" s="1">
        <v>0</v>
      </c>
      <c r="S421" s="40">
        <v>324.45776999999998</v>
      </c>
      <c r="T421" s="1"/>
      <c r="U421" s="1">
        <v>324.45776999999998</v>
      </c>
      <c r="V421" s="1"/>
      <c r="W421" s="40">
        <v>324.45776999999998</v>
      </c>
      <c r="X421" s="1"/>
      <c r="Y421" s="1">
        <v>324.45776999999998</v>
      </c>
      <c r="Z421" s="1"/>
      <c r="AA421" s="20">
        <f t="shared" si="81"/>
        <v>0</v>
      </c>
      <c r="AB421" s="1">
        <f t="shared" si="83"/>
        <v>0</v>
      </c>
      <c r="AC421" s="40">
        <f t="shared" si="83"/>
        <v>0</v>
      </c>
      <c r="AD421" s="4">
        <f t="shared" si="83"/>
        <v>0</v>
      </c>
      <c r="AE421" s="40">
        <f t="shared" si="82"/>
        <v>0</v>
      </c>
      <c r="AF421" s="136"/>
      <c r="AG421" s="21"/>
      <c r="AH421" s="137"/>
      <c r="AI421" s="21"/>
      <c r="AJ421" s="21"/>
      <c r="AM421" s="119">
        <f t="shared" si="85"/>
        <v>0</v>
      </c>
      <c r="AN421" s="119">
        <f t="shared" si="84"/>
        <v>0</v>
      </c>
    </row>
    <row r="422" spans="1:40" s="122" customFormat="1" ht="19.899999999999999" customHeight="1" x14ac:dyDescent="0.2">
      <c r="A422" s="15"/>
      <c r="B422" s="127" t="s">
        <v>32</v>
      </c>
      <c r="C422" s="1">
        <v>0</v>
      </c>
      <c r="D422" s="1"/>
      <c r="E422" s="1">
        <v>0</v>
      </c>
      <c r="F422" s="1">
        <v>0</v>
      </c>
      <c r="G422" s="40">
        <f t="shared" si="79"/>
        <v>0</v>
      </c>
      <c r="H422" s="1"/>
      <c r="I422" s="1"/>
      <c r="J422" s="1"/>
      <c r="K422" s="40"/>
      <c r="L422" s="1"/>
      <c r="M422" s="1"/>
      <c r="N422" s="1"/>
      <c r="O422" s="40">
        <f t="shared" si="80"/>
        <v>0</v>
      </c>
      <c r="P422" s="1">
        <v>0</v>
      </c>
      <c r="Q422" s="1">
        <v>0</v>
      </c>
      <c r="R422" s="1">
        <v>0</v>
      </c>
      <c r="S422" s="40">
        <v>0</v>
      </c>
      <c r="T422" s="1"/>
      <c r="U422" s="1"/>
      <c r="V422" s="1"/>
      <c r="W422" s="40">
        <v>0</v>
      </c>
      <c r="X422" s="1"/>
      <c r="Y422" s="1"/>
      <c r="Z422" s="1"/>
      <c r="AA422" s="20">
        <f t="shared" si="81"/>
        <v>0</v>
      </c>
      <c r="AB422" s="1">
        <f t="shared" si="83"/>
        <v>0</v>
      </c>
      <c r="AC422" s="40">
        <f t="shared" si="83"/>
        <v>0</v>
      </c>
      <c r="AD422" s="4">
        <f t="shared" si="83"/>
        <v>0</v>
      </c>
      <c r="AE422" s="40">
        <f t="shared" si="82"/>
        <v>0</v>
      </c>
      <c r="AF422" s="136"/>
      <c r="AG422" s="21"/>
      <c r="AH422" s="137"/>
      <c r="AI422" s="21"/>
      <c r="AJ422" s="21"/>
      <c r="AM422" s="119">
        <f t="shared" si="85"/>
        <v>0</v>
      </c>
      <c r="AN422" s="119">
        <f t="shared" si="84"/>
        <v>0</v>
      </c>
    </row>
    <row r="423" spans="1:40" s="122" customFormat="1" ht="19.899999999999999" customHeight="1" x14ac:dyDescent="0.2">
      <c r="A423" s="15"/>
      <c r="B423" s="127" t="s">
        <v>33</v>
      </c>
      <c r="C423" s="1">
        <v>0</v>
      </c>
      <c r="D423" s="1"/>
      <c r="E423" s="1">
        <v>0</v>
      </c>
      <c r="F423" s="1">
        <v>0</v>
      </c>
      <c r="G423" s="40">
        <f t="shared" si="79"/>
        <v>0</v>
      </c>
      <c r="H423" s="1"/>
      <c r="I423" s="1"/>
      <c r="J423" s="1"/>
      <c r="K423" s="40"/>
      <c r="L423" s="1"/>
      <c r="M423" s="1"/>
      <c r="N423" s="1"/>
      <c r="O423" s="40">
        <f t="shared" si="80"/>
        <v>0</v>
      </c>
      <c r="P423" s="1">
        <v>0</v>
      </c>
      <c r="Q423" s="1">
        <v>0</v>
      </c>
      <c r="R423" s="1">
        <v>0</v>
      </c>
      <c r="S423" s="40">
        <v>0</v>
      </c>
      <c r="T423" s="1"/>
      <c r="U423" s="1"/>
      <c r="V423" s="1"/>
      <c r="W423" s="40">
        <v>0</v>
      </c>
      <c r="X423" s="1"/>
      <c r="Y423" s="1"/>
      <c r="Z423" s="1"/>
      <c r="AA423" s="20">
        <f t="shared" si="81"/>
        <v>0</v>
      </c>
      <c r="AB423" s="1">
        <f t="shared" si="83"/>
        <v>0</v>
      </c>
      <c r="AC423" s="40">
        <f t="shared" si="83"/>
        <v>0</v>
      </c>
      <c r="AD423" s="4">
        <f t="shared" si="83"/>
        <v>0</v>
      </c>
      <c r="AE423" s="40">
        <f t="shared" si="82"/>
        <v>0</v>
      </c>
      <c r="AF423" s="136"/>
      <c r="AG423" s="21"/>
      <c r="AH423" s="137"/>
      <c r="AI423" s="21"/>
      <c r="AJ423" s="21"/>
      <c r="AM423" s="119">
        <f t="shared" si="85"/>
        <v>0</v>
      </c>
      <c r="AN423" s="119">
        <f t="shared" si="84"/>
        <v>0</v>
      </c>
    </row>
    <row r="424" spans="1:40" s="122" customFormat="1" ht="19.899999999999999" customHeight="1" x14ac:dyDescent="0.2">
      <c r="A424" s="15"/>
      <c r="B424" s="127" t="s">
        <v>34</v>
      </c>
      <c r="C424" s="1">
        <v>21.162330000000001</v>
      </c>
      <c r="D424" s="1"/>
      <c r="E424" s="1">
        <v>0</v>
      </c>
      <c r="F424" s="1">
        <v>0</v>
      </c>
      <c r="G424" s="40">
        <f t="shared" si="79"/>
        <v>0</v>
      </c>
      <c r="H424" s="1"/>
      <c r="I424" s="1"/>
      <c r="J424" s="1"/>
      <c r="K424" s="40"/>
      <c r="L424" s="1"/>
      <c r="M424" s="1"/>
      <c r="N424" s="1"/>
      <c r="O424" s="40">
        <f t="shared" si="80"/>
        <v>71.610590000000016</v>
      </c>
      <c r="P424" s="1">
        <v>0</v>
      </c>
      <c r="Q424" s="1">
        <v>71.610590000000016</v>
      </c>
      <c r="R424" s="1">
        <v>0</v>
      </c>
      <c r="S424" s="40">
        <f>T424+U424+V424</f>
        <v>12.452690000000018</v>
      </c>
      <c r="T424" s="1">
        <f>T420-SUM(T421:T423)</f>
        <v>0</v>
      </c>
      <c r="U424" s="1">
        <f>U420-SUM(U421:U423)</f>
        <v>12.452690000000018</v>
      </c>
      <c r="V424" s="1">
        <f>V420-SUM(V421:V423)</f>
        <v>0</v>
      </c>
      <c r="W424" s="40">
        <f>X424+Y424+Z424</f>
        <v>12.452690000000018</v>
      </c>
      <c r="X424" s="1">
        <f>X420-SUM(X421:X423)</f>
        <v>0</v>
      </c>
      <c r="Y424" s="1">
        <f>Y420-SUM(Y421:Y423)</f>
        <v>12.452690000000018</v>
      </c>
      <c r="Z424" s="1">
        <f>Z420-SUM(Z421:Z423)</f>
        <v>0</v>
      </c>
      <c r="AA424" s="20">
        <f t="shared" si="81"/>
        <v>0</v>
      </c>
      <c r="AB424" s="1">
        <f t="shared" si="83"/>
        <v>0</v>
      </c>
      <c r="AC424" s="40">
        <f t="shared" si="83"/>
        <v>0</v>
      </c>
      <c r="AD424" s="4">
        <f t="shared" si="83"/>
        <v>0</v>
      </c>
      <c r="AE424" s="40">
        <f t="shared" si="82"/>
        <v>0</v>
      </c>
      <c r="AF424" s="136"/>
      <c r="AG424" s="21"/>
      <c r="AH424" s="137"/>
      <c r="AI424" s="21"/>
      <c r="AJ424" s="21"/>
      <c r="AM424" s="119">
        <f t="shared" si="85"/>
        <v>0</v>
      </c>
      <c r="AN424" s="119">
        <f t="shared" si="84"/>
        <v>0</v>
      </c>
    </row>
    <row r="425" spans="1:40" s="122" customFormat="1" ht="48" customHeight="1" x14ac:dyDescent="0.2">
      <c r="A425" s="15">
        <v>80</v>
      </c>
      <c r="B425" s="145" t="s">
        <v>309</v>
      </c>
      <c r="C425" s="24">
        <v>0</v>
      </c>
      <c r="D425" s="24">
        <f>SUM(D426:D429)</f>
        <v>0</v>
      </c>
      <c r="E425" s="24">
        <v>0</v>
      </c>
      <c r="F425" s="24">
        <v>0</v>
      </c>
      <c r="G425" s="141">
        <f t="shared" si="79"/>
        <v>0</v>
      </c>
      <c r="H425" s="24"/>
      <c r="I425" s="24"/>
      <c r="J425" s="24"/>
      <c r="K425" s="141">
        <f>L425+M425+N425</f>
        <v>0</v>
      </c>
      <c r="L425" s="26"/>
      <c r="M425" s="26"/>
      <c r="N425" s="26"/>
      <c r="O425" s="25">
        <f t="shared" si="80"/>
        <v>623</v>
      </c>
      <c r="P425" s="26">
        <v>0</v>
      </c>
      <c r="Q425" s="26">
        <v>623</v>
      </c>
      <c r="R425" s="26">
        <v>0</v>
      </c>
      <c r="S425" s="40">
        <f>T425+U425+V425</f>
        <v>0</v>
      </c>
      <c r="T425" s="1">
        <v>0</v>
      </c>
      <c r="U425" s="1">
        <v>0</v>
      </c>
      <c r="V425" s="1">
        <v>0</v>
      </c>
      <c r="W425" s="25">
        <f>X425+Y425+Z425</f>
        <v>0</v>
      </c>
      <c r="X425" s="26">
        <v>0</v>
      </c>
      <c r="Y425" s="26">
        <v>0</v>
      </c>
      <c r="Z425" s="26">
        <v>0</v>
      </c>
      <c r="AA425" s="20">
        <f t="shared" si="81"/>
        <v>0</v>
      </c>
      <c r="AB425" s="1">
        <f t="shared" si="83"/>
        <v>0</v>
      </c>
      <c r="AC425" s="40">
        <f t="shared" si="83"/>
        <v>0</v>
      </c>
      <c r="AD425" s="4">
        <f t="shared" si="83"/>
        <v>0</v>
      </c>
      <c r="AE425" s="25">
        <f t="shared" si="82"/>
        <v>0</v>
      </c>
      <c r="AF425" s="147"/>
      <c r="AG425" s="148"/>
      <c r="AH425" s="149"/>
      <c r="AI425" s="148"/>
      <c r="AJ425" s="148"/>
      <c r="AM425" s="119">
        <f t="shared" si="85"/>
        <v>0</v>
      </c>
      <c r="AN425" s="119">
        <f t="shared" si="84"/>
        <v>0</v>
      </c>
    </row>
    <row r="426" spans="1:40" s="122" customFormat="1" ht="19.899999999999999" customHeight="1" x14ac:dyDescent="0.2">
      <c r="A426" s="15"/>
      <c r="B426" s="127" t="s">
        <v>31</v>
      </c>
      <c r="C426" s="1">
        <v>0</v>
      </c>
      <c r="D426" s="1">
        <f>C426</f>
        <v>0</v>
      </c>
      <c r="E426" s="1">
        <v>0</v>
      </c>
      <c r="F426" s="1">
        <v>0</v>
      </c>
      <c r="G426" s="40">
        <f t="shared" si="79"/>
        <v>0</v>
      </c>
      <c r="H426" s="1"/>
      <c r="I426" s="1"/>
      <c r="J426" s="1"/>
      <c r="K426" s="40"/>
      <c r="L426" s="1"/>
      <c r="M426" s="1"/>
      <c r="N426" s="1"/>
      <c r="O426" s="40">
        <f t="shared" si="80"/>
        <v>0</v>
      </c>
      <c r="P426" s="1">
        <v>0</v>
      </c>
      <c r="Q426" s="1">
        <v>0</v>
      </c>
      <c r="R426" s="1">
        <v>0</v>
      </c>
      <c r="S426" s="40">
        <v>0</v>
      </c>
      <c r="T426" s="1"/>
      <c r="U426" s="1"/>
      <c r="V426" s="1"/>
      <c r="W426" s="40">
        <v>0</v>
      </c>
      <c r="X426" s="1"/>
      <c r="Y426" s="1"/>
      <c r="Z426" s="1"/>
      <c r="AA426" s="20">
        <f t="shared" si="81"/>
        <v>0</v>
      </c>
      <c r="AB426" s="1">
        <f t="shared" si="83"/>
        <v>0</v>
      </c>
      <c r="AC426" s="40">
        <f t="shared" si="83"/>
        <v>0</v>
      </c>
      <c r="AD426" s="4">
        <f t="shared" si="83"/>
        <v>0</v>
      </c>
      <c r="AE426" s="40">
        <f t="shared" si="82"/>
        <v>0</v>
      </c>
      <c r="AF426" s="136"/>
      <c r="AG426" s="21"/>
      <c r="AH426" s="137"/>
      <c r="AI426" s="21"/>
      <c r="AJ426" s="21"/>
      <c r="AM426" s="119">
        <f t="shared" si="85"/>
        <v>0</v>
      </c>
      <c r="AN426" s="119">
        <f t="shared" si="84"/>
        <v>0</v>
      </c>
    </row>
    <row r="427" spans="1:40" s="122" customFormat="1" ht="19.899999999999999" customHeight="1" x14ac:dyDescent="0.2">
      <c r="A427" s="15"/>
      <c r="B427" s="127" t="s">
        <v>32</v>
      </c>
      <c r="C427" s="1">
        <v>0</v>
      </c>
      <c r="D427" s="1"/>
      <c r="E427" s="1">
        <v>0</v>
      </c>
      <c r="F427" s="1">
        <v>0</v>
      </c>
      <c r="G427" s="40">
        <f t="shared" si="79"/>
        <v>0</v>
      </c>
      <c r="H427" s="1"/>
      <c r="I427" s="1"/>
      <c r="J427" s="1"/>
      <c r="K427" s="40"/>
      <c r="L427" s="1"/>
      <c r="M427" s="1"/>
      <c r="N427" s="1"/>
      <c r="O427" s="40">
        <f t="shared" si="80"/>
        <v>0</v>
      </c>
      <c r="P427" s="1">
        <v>0</v>
      </c>
      <c r="Q427" s="1">
        <v>0</v>
      </c>
      <c r="R427" s="1">
        <v>0</v>
      </c>
      <c r="S427" s="40">
        <v>0</v>
      </c>
      <c r="T427" s="1"/>
      <c r="U427" s="1"/>
      <c r="V427" s="1"/>
      <c r="W427" s="40">
        <v>0</v>
      </c>
      <c r="X427" s="1"/>
      <c r="Y427" s="1"/>
      <c r="Z427" s="1"/>
      <c r="AA427" s="20">
        <f t="shared" si="81"/>
        <v>0</v>
      </c>
      <c r="AB427" s="1">
        <f t="shared" si="83"/>
        <v>0</v>
      </c>
      <c r="AC427" s="40">
        <f t="shared" si="83"/>
        <v>0</v>
      </c>
      <c r="AD427" s="4">
        <f t="shared" si="83"/>
        <v>0</v>
      </c>
      <c r="AE427" s="40">
        <f t="shared" si="82"/>
        <v>0</v>
      </c>
      <c r="AF427" s="136"/>
      <c r="AG427" s="21"/>
      <c r="AH427" s="137"/>
      <c r="AI427" s="21"/>
      <c r="AJ427" s="21"/>
      <c r="AM427" s="119">
        <f t="shared" si="85"/>
        <v>0</v>
      </c>
      <c r="AN427" s="119">
        <f t="shared" si="84"/>
        <v>0</v>
      </c>
    </row>
    <row r="428" spans="1:40" s="122" customFormat="1" ht="19.899999999999999" customHeight="1" x14ac:dyDescent="0.2">
      <c r="A428" s="15"/>
      <c r="B428" s="127" t="s">
        <v>33</v>
      </c>
      <c r="C428" s="1">
        <v>0</v>
      </c>
      <c r="D428" s="1"/>
      <c r="E428" s="1">
        <v>0</v>
      </c>
      <c r="F428" s="1">
        <v>0</v>
      </c>
      <c r="G428" s="40">
        <f t="shared" si="79"/>
        <v>0</v>
      </c>
      <c r="H428" s="1"/>
      <c r="I428" s="1"/>
      <c r="J428" s="1"/>
      <c r="K428" s="40"/>
      <c r="L428" s="1"/>
      <c r="M428" s="1"/>
      <c r="N428" s="1"/>
      <c r="O428" s="40">
        <f t="shared" si="80"/>
        <v>0</v>
      </c>
      <c r="P428" s="1">
        <v>0</v>
      </c>
      <c r="Q428" s="1">
        <v>0</v>
      </c>
      <c r="R428" s="1">
        <v>0</v>
      </c>
      <c r="S428" s="40">
        <v>0</v>
      </c>
      <c r="T428" s="1"/>
      <c r="U428" s="1"/>
      <c r="V428" s="1"/>
      <c r="W428" s="40">
        <v>0</v>
      </c>
      <c r="X428" s="1"/>
      <c r="Y428" s="1"/>
      <c r="Z428" s="1"/>
      <c r="AA428" s="20">
        <f t="shared" si="81"/>
        <v>0</v>
      </c>
      <c r="AB428" s="1">
        <f t="shared" si="83"/>
        <v>0</v>
      </c>
      <c r="AC428" s="40">
        <f t="shared" si="83"/>
        <v>0</v>
      </c>
      <c r="AD428" s="4">
        <f t="shared" si="83"/>
        <v>0</v>
      </c>
      <c r="AE428" s="40">
        <f t="shared" si="82"/>
        <v>0</v>
      </c>
      <c r="AF428" s="136"/>
      <c r="AG428" s="21"/>
      <c r="AH428" s="137"/>
      <c r="AI428" s="21"/>
      <c r="AJ428" s="21"/>
      <c r="AM428" s="119">
        <f t="shared" si="85"/>
        <v>0</v>
      </c>
      <c r="AN428" s="119">
        <f t="shared" si="84"/>
        <v>0</v>
      </c>
    </row>
    <row r="429" spans="1:40" s="122" customFormat="1" ht="19.899999999999999" customHeight="1" x14ac:dyDescent="0.2">
      <c r="A429" s="15"/>
      <c r="B429" s="127" t="s">
        <v>34</v>
      </c>
      <c r="C429" s="1">
        <v>0</v>
      </c>
      <c r="D429" s="1"/>
      <c r="E429" s="1">
        <v>0</v>
      </c>
      <c r="F429" s="1">
        <v>0</v>
      </c>
      <c r="G429" s="40">
        <f t="shared" si="79"/>
        <v>0</v>
      </c>
      <c r="H429" s="1"/>
      <c r="I429" s="1"/>
      <c r="J429" s="1"/>
      <c r="K429" s="40"/>
      <c r="L429" s="1"/>
      <c r="M429" s="1"/>
      <c r="N429" s="1"/>
      <c r="O429" s="40">
        <f t="shared" si="80"/>
        <v>623</v>
      </c>
      <c r="P429" s="1">
        <v>0</v>
      </c>
      <c r="Q429" s="1">
        <v>623</v>
      </c>
      <c r="R429" s="1">
        <v>0</v>
      </c>
      <c r="S429" s="40">
        <f>T429+U429+V429</f>
        <v>0</v>
      </c>
      <c r="T429" s="1">
        <f>T425-SUM(T426:T428)</f>
        <v>0</v>
      </c>
      <c r="U429" s="1">
        <f>U425-SUM(U426:U428)</f>
        <v>0</v>
      </c>
      <c r="V429" s="1">
        <f>V425-SUM(V426:V428)</f>
        <v>0</v>
      </c>
      <c r="W429" s="40">
        <f>X429+Y429+Z429</f>
        <v>0</v>
      </c>
      <c r="X429" s="1">
        <f>X425-SUM(X426:X428)</f>
        <v>0</v>
      </c>
      <c r="Y429" s="1">
        <f>Y425-SUM(Y426:Y428)</f>
        <v>0</v>
      </c>
      <c r="Z429" s="1">
        <f>Z425-SUM(Z426:Z428)</f>
        <v>0</v>
      </c>
      <c r="AA429" s="20">
        <f t="shared" si="81"/>
        <v>0</v>
      </c>
      <c r="AB429" s="1">
        <f t="shared" si="83"/>
        <v>0</v>
      </c>
      <c r="AC429" s="40">
        <f t="shared" si="83"/>
        <v>0</v>
      </c>
      <c r="AD429" s="4">
        <f t="shared" si="83"/>
        <v>0</v>
      </c>
      <c r="AE429" s="40">
        <f t="shared" si="82"/>
        <v>0</v>
      </c>
      <c r="AF429" s="136"/>
      <c r="AG429" s="21"/>
      <c r="AH429" s="137"/>
      <c r="AI429" s="21"/>
      <c r="AJ429" s="21"/>
      <c r="AM429" s="119">
        <f t="shared" si="85"/>
        <v>0</v>
      </c>
      <c r="AN429" s="119">
        <f t="shared" si="84"/>
        <v>0</v>
      </c>
    </row>
    <row r="430" spans="1:40" s="122" customFormat="1" ht="48" customHeight="1" x14ac:dyDescent="0.2">
      <c r="A430" s="15">
        <v>81</v>
      </c>
      <c r="B430" s="145" t="s">
        <v>310</v>
      </c>
      <c r="C430" s="24">
        <v>588.29633999999999</v>
      </c>
      <c r="D430" s="24">
        <f>SUM(D431:D434)</f>
        <v>566.55206999999996</v>
      </c>
      <c r="E430" s="24">
        <v>0</v>
      </c>
      <c r="F430" s="24">
        <v>0</v>
      </c>
      <c r="G430" s="141">
        <f t="shared" si="79"/>
        <v>0</v>
      </c>
      <c r="H430" s="24"/>
      <c r="I430" s="24"/>
      <c r="J430" s="24"/>
      <c r="K430" s="141">
        <f>L430+M430+N430</f>
        <v>0</v>
      </c>
      <c r="L430" s="26"/>
      <c r="M430" s="26"/>
      <c r="N430" s="26"/>
      <c r="O430" s="25">
        <f t="shared" si="80"/>
        <v>638.79999999999995</v>
      </c>
      <c r="P430" s="26">
        <v>0</v>
      </c>
      <c r="Q430" s="26">
        <v>638.79999999999995</v>
      </c>
      <c r="R430" s="26">
        <v>0</v>
      </c>
      <c r="S430" s="40">
        <f>T430+U430+V430</f>
        <v>343.81713999999999</v>
      </c>
      <c r="T430" s="1">
        <v>0</v>
      </c>
      <c r="U430" s="1">
        <v>343.81713999999999</v>
      </c>
      <c r="V430" s="1">
        <v>0</v>
      </c>
      <c r="W430" s="25">
        <f>X430+Y430+Z430</f>
        <v>343.81713999999999</v>
      </c>
      <c r="X430" s="26">
        <v>0</v>
      </c>
      <c r="Y430" s="26">
        <v>343.81713999999999</v>
      </c>
      <c r="Z430" s="26">
        <v>0</v>
      </c>
      <c r="AA430" s="20">
        <f t="shared" si="81"/>
        <v>0</v>
      </c>
      <c r="AB430" s="1">
        <f t="shared" si="83"/>
        <v>0</v>
      </c>
      <c r="AC430" s="40">
        <f t="shared" si="83"/>
        <v>0</v>
      </c>
      <c r="AD430" s="4">
        <f t="shared" si="83"/>
        <v>0</v>
      </c>
      <c r="AE430" s="25">
        <f t="shared" si="82"/>
        <v>0</v>
      </c>
      <c r="AF430" s="147"/>
      <c r="AG430" s="148"/>
      <c r="AH430" s="149"/>
      <c r="AI430" s="148"/>
      <c r="AJ430" s="148"/>
      <c r="AM430" s="119">
        <f t="shared" si="85"/>
        <v>0</v>
      </c>
      <c r="AN430" s="119">
        <f t="shared" si="84"/>
        <v>0</v>
      </c>
    </row>
    <row r="431" spans="1:40" s="122" customFormat="1" ht="19.899999999999999" customHeight="1" x14ac:dyDescent="0.2">
      <c r="A431" s="15"/>
      <c r="B431" s="127" t="s">
        <v>31</v>
      </c>
      <c r="C431" s="1">
        <v>566.55206999999996</v>
      </c>
      <c r="D431" s="1">
        <f>C431</f>
        <v>566.55206999999996</v>
      </c>
      <c r="E431" s="1">
        <v>0</v>
      </c>
      <c r="F431" s="1">
        <v>0</v>
      </c>
      <c r="G431" s="40">
        <f t="shared" si="79"/>
        <v>0</v>
      </c>
      <c r="H431" s="1"/>
      <c r="I431" s="1"/>
      <c r="J431" s="1"/>
      <c r="K431" s="40"/>
      <c r="L431" s="1"/>
      <c r="M431" s="1"/>
      <c r="N431" s="1"/>
      <c r="O431" s="40">
        <f t="shared" si="80"/>
        <v>566.55206999999996</v>
      </c>
      <c r="P431" s="1">
        <v>0</v>
      </c>
      <c r="Q431" s="1">
        <v>566.55206999999996</v>
      </c>
      <c r="R431" s="1">
        <v>0</v>
      </c>
      <c r="S431" s="40">
        <v>331.10917000000001</v>
      </c>
      <c r="T431" s="1"/>
      <c r="U431" s="1">
        <v>331.10917000000001</v>
      </c>
      <c r="V431" s="1"/>
      <c r="W431" s="40">
        <v>331.10917000000001</v>
      </c>
      <c r="X431" s="1"/>
      <c r="Y431" s="1">
        <v>331.10917000000001</v>
      </c>
      <c r="Z431" s="1"/>
      <c r="AA431" s="20">
        <f t="shared" si="81"/>
        <v>0</v>
      </c>
      <c r="AB431" s="1">
        <f t="shared" si="83"/>
        <v>0</v>
      </c>
      <c r="AC431" s="40">
        <f t="shared" si="83"/>
        <v>0</v>
      </c>
      <c r="AD431" s="4">
        <f t="shared" si="83"/>
        <v>0</v>
      </c>
      <c r="AE431" s="40">
        <f t="shared" si="82"/>
        <v>0</v>
      </c>
      <c r="AF431" s="136"/>
      <c r="AG431" s="21"/>
      <c r="AH431" s="137"/>
      <c r="AI431" s="21"/>
      <c r="AJ431" s="21"/>
      <c r="AM431" s="119">
        <f t="shared" si="85"/>
        <v>0</v>
      </c>
      <c r="AN431" s="119">
        <f t="shared" si="84"/>
        <v>0</v>
      </c>
    </row>
    <row r="432" spans="1:40" s="122" customFormat="1" ht="19.899999999999999" customHeight="1" x14ac:dyDescent="0.2">
      <c r="A432" s="15"/>
      <c r="B432" s="127" t="s">
        <v>32</v>
      </c>
      <c r="C432" s="1">
        <v>0</v>
      </c>
      <c r="D432" s="1"/>
      <c r="E432" s="1">
        <v>0</v>
      </c>
      <c r="F432" s="1">
        <v>0</v>
      </c>
      <c r="G432" s="40">
        <f t="shared" si="79"/>
        <v>0</v>
      </c>
      <c r="H432" s="1"/>
      <c r="I432" s="1"/>
      <c r="J432" s="1"/>
      <c r="K432" s="40"/>
      <c r="L432" s="1"/>
      <c r="M432" s="1"/>
      <c r="N432" s="1"/>
      <c r="O432" s="40">
        <f t="shared" si="80"/>
        <v>0</v>
      </c>
      <c r="P432" s="1">
        <v>0</v>
      </c>
      <c r="Q432" s="1">
        <v>0</v>
      </c>
      <c r="R432" s="1">
        <v>0</v>
      </c>
      <c r="S432" s="40">
        <v>0</v>
      </c>
      <c r="T432" s="1"/>
      <c r="U432" s="1"/>
      <c r="V432" s="1"/>
      <c r="W432" s="40">
        <v>0</v>
      </c>
      <c r="X432" s="1"/>
      <c r="Y432" s="1"/>
      <c r="Z432" s="1"/>
      <c r="AA432" s="20">
        <f t="shared" si="81"/>
        <v>0</v>
      </c>
      <c r="AB432" s="1">
        <f t="shared" si="83"/>
        <v>0</v>
      </c>
      <c r="AC432" s="40">
        <f t="shared" si="83"/>
        <v>0</v>
      </c>
      <c r="AD432" s="4">
        <f t="shared" si="83"/>
        <v>0</v>
      </c>
      <c r="AE432" s="40">
        <f t="shared" si="82"/>
        <v>0</v>
      </c>
      <c r="AF432" s="136"/>
      <c r="AG432" s="21"/>
      <c r="AH432" s="137"/>
      <c r="AI432" s="21"/>
      <c r="AJ432" s="21"/>
      <c r="AM432" s="119">
        <f t="shared" si="85"/>
        <v>0</v>
      </c>
      <c r="AN432" s="119">
        <f t="shared" si="84"/>
        <v>0</v>
      </c>
    </row>
    <row r="433" spans="1:40" s="122" customFormat="1" ht="19.899999999999999" customHeight="1" x14ac:dyDescent="0.2">
      <c r="A433" s="15"/>
      <c r="B433" s="127" t="s">
        <v>33</v>
      </c>
      <c r="C433" s="1">
        <v>0</v>
      </c>
      <c r="D433" s="1"/>
      <c r="E433" s="1">
        <v>0</v>
      </c>
      <c r="F433" s="1">
        <v>0</v>
      </c>
      <c r="G433" s="40">
        <f t="shared" ref="G433:G496" si="86">H433+I433+J433</f>
        <v>0</v>
      </c>
      <c r="H433" s="1"/>
      <c r="I433" s="1"/>
      <c r="J433" s="1"/>
      <c r="K433" s="40"/>
      <c r="L433" s="1"/>
      <c r="M433" s="1"/>
      <c r="N433" s="1"/>
      <c r="O433" s="40">
        <f t="shared" ref="O433:O496" si="87">P433+Q433+R433</f>
        <v>0</v>
      </c>
      <c r="P433" s="1">
        <v>0</v>
      </c>
      <c r="Q433" s="1">
        <v>0</v>
      </c>
      <c r="R433" s="1">
        <v>0</v>
      </c>
      <c r="S433" s="40">
        <v>0</v>
      </c>
      <c r="T433" s="1"/>
      <c r="U433" s="1"/>
      <c r="V433" s="1"/>
      <c r="W433" s="40">
        <v>0</v>
      </c>
      <c r="X433" s="1"/>
      <c r="Y433" s="1"/>
      <c r="Z433" s="1"/>
      <c r="AA433" s="20">
        <f t="shared" ref="AA433:AA496" si="88">AB433+AC433+AD433</f>
        <v>0</v>
      </c>
      <c r="AB433" s="1">
        <f t="shared" si="83"/>
        <v>0</v>
      </c>
      <c r="AC433" s="40">
        <f t="shared" si="83"/>
        <v>0</v>
      </c>
      <c r="AD433" s="4">
        <f t="shared" si="83"/>
        <v>0</v>
      </c>
      <c r="AE433" s="40">
        <f t="shared" ref="AE433:AE496" si="89">AF433+AG433+AH433</f>
        <v>0</v>
      </c>
      <c r="AF433" s="136"/>
      <c r="AG433" s="21"/>
      <c r="AH433" s="137"/>
      <c r="AI433" s="21"/>
      <c r="AJ433" s="21"/>
      <c r="AM433" s="119">
        <f t="shared" si="85"/>
        <v>0</v>
      </c>
      <c r="AN433" s="119">
        <f t="shared" si="84"/>
        <v>0</v>
      </c>
    </row>
    <row r="434" spans="1:40" s="122" customFormat="1" ht="19.899999999999999" customHeight="1" x14ac:dyDescent="0.2">
      <c r="A434" s="15"/>
      <c r="B434" s="127" t="s">
        <v>34</v>
      </c>
      <c r="C434" s="1">
        <v>21.74427</v>
      </c>
      <c r="D434" s="1"/>
      <c r="E434" s="1">
        <v>0</v>
      </c>
      <c r="F434" s="1">
        <v>0</v>
      </c>
      <c r="G434" s="40">
        <f t="shared" si="86"/>
        <v>0</v>
      </c>
      <c r="H434" s="1"/>
      <c r="I434" s="1"/>
      <c r="J434" s="1"/>
      <c r="K434" s="40"/>
      <c r="L434" s="1"/>
      <c r="M434" s="1"/>
      <c r="N434" s="1"/>
      <c r="O434" s="40">
        <f t="shared" si="87"/>
        <v>72.247929999999954</v>
      </c>
      <c r="P434" s="1">
        <v>0</v>
      </c>
      <c r="Q434" s="1">
        <v>72.247929999999954</v>
      </c>
      <c r="R434" s="1">
        <v>0</v>
      </c>
      <c r="S434" s="40">
        <f>T434+U434+V434</f>
        <v>12.707969999999989</v>
      </c>
      <c r="T434" s="1">
        <f>T430-SUM(T431:T433)</f>
        <v>0</v>
      </c>
      <c r="U434" s="1">
        <f>U430-SUM(U431:U433)</f>
        <v>12.707969999999989</v>
      </c>
      <c r="V434" s="1">
        <f>V430-SUM(V431:V433)</f>
        <v>0</v>
      </c>
      <c r="W434" s="40">
        <f>X434+Y434+Z434</f>
        <v>12.707969999999989</v>
      </c>
      <c r="X434" s="1">
        <f>X430-SUM(X431:X433)</f>
        <v>0</v>
      </c>
      <c r="Y434" s="1">
        <f>Y430-SUM(Y431:Y433)</f>
        <v>12.707969999999989</v>
      </c>
      <c r="Z434" s="1">
        <f>Z430-SUM(Z431:Z433)</f>
        <v>0</v>
      </c>
      <c r="AA434" s="20">
        <f t="shared" si="88"/>
        <v>0</v>
      </c>
      <c r="AB434" s="1">
        <f t="shared" si="83"/>
        <v>0</v>
      </c>
      <c r="AC434" s="40">
        <f t="shared" si="83"/>
        <v>0</v>
      </c>
      <c r="AD434" s="4">
        <f t="shared" si="83"/>
        <v>0</v>
      </c>
      <c r="AE434" s="40">
        <f t="shared" si="89"/>
        <v>0</v>
      </c>
      <c r="AF434" s="136"/>
      <c r="AG434" s="21"/>
      <c r="AH434" s="137"/>
      <c r="AI434" s="21"/>
      <c r="AJ434" s="21"/>
      <c r="AM434" s="119">
        <f t="shared" si="85"/>
        <v>0</v>
      </c>
      <c r="AN434" s="119">
        <f t="shared" si="84"/>
        <v>0</v>
      </c>
    </row>
    <row r="435" spans="1:40" s="122" customFormat="1" ht="48" customHeight="1" x14ac:dyDescent="0.2">
      <c r="A435" s="15">
        <v>82</v>
      </c>
      <c r="B435" s="145" t="s">
        <v>311</v>
      </c>
      <c r="C435" s="24">
        <v>572.55174</v>
      </c>
      <c r="D435" s="24">
        <f>SUM(D436:D439)</f>
        <v>551.38941</v>
      </c>
      <c r="E435" s="24">
        <v>0</v>
      </c>
      <c r="F435" s="24">
        <v>0</v>
      </c>
      <c r="G435" s="141">
        <f t="shared" si="86"/>
        <v>0</v>
      </c>
      <c r="H435" s="24"/>
      <c r="I435" s="24"/>
      <c r="J435" s="24"/>
      <c r="K435" s="141">
        <f>L435+M435+N435</f>
        <v>0</v>
      </c>
      <c r="L435" s="26"/>
      <c r="M435" s="26"/>
      <c r="N435" s="26"/>
      <c r="O435" s="25">
        <f t="shared" si="87"/>
        <v>623</v>
      </c>
      <c r="P435" s="26">
        <v>0</v>
      </c>
      <c r="Q435" s="26">
        <v>623</v>
      </c>
      <c r="R435" s="26">
        <v>0</v>
      </c>
      <c r="S435" s="40">
        <f>T435+U435+V435</f>
        <v>336.91046</v>
      </c>
      <c r="T435" s="1">
        <v>0</v>
      </c>
      <c r="U435" s="1">
        <v>336.91046</v>
      </c>
      <c r="V435" s="1">
        <v>0</v>
      </c>
      <c r="W435" s="25">
        <f>X435+Y435+Z435</f>
        <v>336.91046</v>
      </c>
      <c r="X435" s="26">
        <v>0</v>
      </c>
      <c r="Y435" s="26">
        <v>336.91046</v>
      </c>
      <c r="Z435" s="26">
        <v>0</v>
      </c>
      <c r="AA435" s="20">
        <f t="shared" si="88"/>
        <v>0</v>
      </c>
      <c r="AB435" s="1">
        <f t="shared" si="83"/>
        <v>0</v>
      </c>
      <c r="AC435" s="40">
        <f t="shared" si="83"/>
        <v>0</v>
      </c>
      <c r="AD435" s="4">
        <f t="shared" si="83"/>
        <v>0</v>
      </c>
      <c r="AE435" s="25">
        <f t="shared" si="89"/>
        <v>0</v>
      </c>
      <c r="AF435" s="147"/>
      <c r="AG435" s="148"/>
      <c r="AH435" s="149"/>
      <c r="AI435" s="148"/>
      <c r="AJ435" s="148"/>
      <c r="AM435" s="119">
        <f t="shared" si="85"/>
        <v>0</v>
      </c>
      <c r="AN435" s="119">
        <f t="shared" si="84"/>
        <v>0</v>
      </c>
    </row>
    <row r="436" spans="1:40" s="122" customFormat="1" ht="19.899999999999999" customHeight="1" x14ac:dyDescent="0.2">
      <c r="A436" s="15"/>
      <c r="B436" s="127" t="s">
        <v>31</v>
      </c>
      <c r="C436" s="1">
        <v>551.38941</v>
      </c>
      <c r="D436" s="1">
        <f>C436</f>
        <v>551.38941</v>
      </c>
      <c r="E436" s="1">
        <v>0</v>
      </c>
      <c r="F436" s="1">
        <v>0</v>
      </c>
      <c r="G436" s="40">
        <f t="shared" si="86"/>
        <v>0</v>
      </c>
      <c r="H436" s="1"/>
      <c r="I436" s="1"/>
      <c r="J436" s="1"/>
      <c r="K436" s="40"/>
      <c r="L436" s="1"/>
      <c r="M436" s="1"/>
      <c r="N436" s="1"/>
      <c r="O436" s="40">
        <f t="shared" si="87"/>
        <v>551.38941</v>
      </c>
      <c r="P436" s="1">
        <v>0</v>
      </c>
      <c r="Q436" s="1">
        <v>551.38941</v>
      </c>
      <c r="R436" s="1">
        <v>0</v>
      </c>
      <c r="S436" s="40">
        <v>324.45776999999998</v>
      </c>
      <c r="T436" s="1"/>
      <c r="U436" s="1">
        <v>324.45776999999998</v>
      </c>
      <c r="V436" s="1"/>
      <c r="W436" s="40">
        <v>324.45776999999998</v>
      </c>
      <c r="X436" s="1"/>
      <c r="Y436" s="1">
        <v>324.45776999999998</v>
      </c>
      <c r="Z436" s="1"/>
      <c r="AA436" s="20">
        <f t="shared" si="88"/>
        <v>0</v>
      </c>
      <c r="AB436" s="1">
        <f t="shared" si="83"/>
        <v>0</v>
      </c>
      <c r="AC436" s="40">
        <f t="shared" si="83"/>
        <v>0</v>
      </c>
      <c r="AD436" s="4">
        <f t="shared" si="83"/>
        <v>0</v>
      </c>
      <c r="AE436" s="40">
        <f t="shared" si="89"/>
        <v>0</v>
      </c>
      <c r="AF436" s="136"/>
      <c r="AG436" s="21"/>
      <c r="AH436" s="137"/>
      <c r="AI436" s="21"/>
      <c r="AJ436" s="21"/>
      <c r="AM436" s="119">
        <f t="shared" si="85"/>
        <v>0</v>
      </c>
      <c r="AN436" s="119">
        <f t="shared" si="84"/>
        <v>0</v>
      </c>
    </row>
    <row r="437" spans="1:40" s="122" customFormat="1" ht="19.899999999999999" customHeight="1" x14ac:dyDescent="0.2">
      <c r="A437" s="15"/>
      <c r="B437" s="127" t="s">
        <v>32</v>
      </c>
      <c r="C437" s="1">
        <v>0</v>
      </c>
      <c r="D437" s="1"/>
      <c r="E437" s="1">
        <v>0</v>
      </c>
      <c r="F437" s="1">
        <v>0</v>
      </c>
      <c r="G437" s="40">
        <f t="shared" si="86"/>
        <v>0</v>
      </c>
      <c r="H437" s="1"/>
      <c r="I437" s="1"/>
      <c r="J437" s="1"/>
      <c r="K437" s="40"/>
      <c r="L437" s="1"/>
      <c r="M437" s="1"/>
      <c r="N437" s="1"/>
      <c r="O437" s="40">
        <f t="shared" si="87"/>
        <v>0</v>
      </c>
      <c r="P437" s="1">
        <v>0</v>
      </c>
      <c r="Q437" s="1">
        <v>0</v>
      </c>
      <c r="R437" s="1">
        <v>0</v>
      </c>
      <c r="S437" s="40">
        <v>0</v>
      </c>
      <c r="T437" s="1"/>
      <c r="U437" s="1"/>
      <c r="V437" s="1"/>
      <c r="W437" s="40">
        <v>0</v>
      </c>
      <c r="X437" s="1"/>
      <c r="Y437" s="1"/>
      <c r="Z437" s="1"/>
      <c r="AA437" s="20">
        <f t="shared" si="88"/>
        <v>0</v>
      </c>
      <c r="AB437" s="1">
        <f t="shared" si="83"/>
        <v>0</v>
      </c>
      <c r="AC437" s="40">
        <f t="shared" si="83"/>
        <v>0</v>
      </c>
      <c r="AD437" s="4">
        <f t="shared" si="83"/>
        <v>0</v>
      </c>
      <c r="AE437" s="40">
        <f t="shared" si="89"/>
        <v>0</v>
      </c>
      <c r="AF437" s="136"/>
      <c r="AG437" s="21"/>
      <c r="AH437" s="137"/>
      <c r="AI437" s="21"/>
      <c r="AJ437" s="21"/>
      <c r="AM437" s="119">
        <f t="shared" si="85"/>
        <v>0</v>
      </c>
      <c r="AN437" s="119">
        <f t="shared" si="84"/>
        <v>0</v>
      </c>
    </row>
    <row r="438" spans="1:40" s="122" customFormat="1" ht="19.899999999999999" customHeight="1" x14ac:dyDescent="0.2">
      <c r="A438" s="15"/>
      <c r="B438" s="127" t="s">
        <v>33</v>
      </c>
      <c r="C438" s="1">
        <v>0</v>
      </c>
      <c r="D438" s="1"/>
      <c r="E438" s="1">
        <v>0</v>
      </c>
      <c r="F438" s="1">
        <v>0</v>
      </c>
      <c r="G438" s="40">
        <f t="shared" si="86"/>
        <v>0</v>
      </c>
      <c r="H438" s="1"/>
      <c r="I438" s="1"/>
      <c r="J438" s="1"/>
      <c r="K438" s="40"/>
      <c r="L438" s="1"/>
      <c r="M438" s="1"/>
      <c r="N438" s="1"/>
      <c r="O438" s="40">
        <f t="shared" si="87"/>
        <v>0</v>
      </c>
      <c r="P438" s="1">
        <v>0</v>
      </c>
      <c r="Q438" s="1">
        <v>0</v>
      </c>
      <c r="R438" s="1">
        <v>0</v>
      </c>
      <c r="S438" s="40">
        <v>0</v>
      </c>
      <c r="T438" s="1"/>
      <c r="U438" s="1"/>
      <c r="V438" s="1"/>
      <c r="W438" s="40">
        <v>0</v>
      </c>
      <c r="X438" s="1"/>
      <c r="Y438" s="1"/>
      <c r="Z438" s="1"/>
      <c r="AA438" s="20">
        <f t="shared" si="88"/>
        <v>0</v>
      </c>
      <c r="AB438" s="1">
        <f t="shared" si="83"/>
        <v>0</v>
      </c>
      <c r="AC438" s="40">
        <f t="shared" si="83"/>
        <v>0</v>
      </c>
      <c r="AD438" s="4">
        <f t="shared" si="83"/>
        <v>0</v>
      </c>
      <c r="AE438" s="40">
        <f t="shared" si="89"/>
        <v>0</v>
      </c>
      <c r="AF438" s="136"/>
      <c r="AG438" s="21"/>
      <c r="AH438" s="137"/>
      <c r="AI438" s="21"/>
      <c r="AJ438" s="21"/>
      <c r="AM438" s="119">
        <f t="shared" si="85"/>
        <v>0</v>
      </c>
      <c r="AN438" s="119">
        <f t="shared" si="84"/>
        <v>0</v>
      </c>
    </row>
    <row r="439" spans="1:40" s="122" customFormat="1" ht="19.899999999999999" customHeight="1" x14ac:dyDescent="0.2">
      <c r="A439" s="15"/>
      <c r="B439" s="127" t="s">
        <v>34</v>
      </c>
      <c r="C439" s="1">
        <v>21.162330000000001</v>
      </c>
      <c r="D439" s="1"/>
      <c r="E439" s="1">
        <v>0</v>
      </c>
      <c r="F439" s="1">
        <v>0</v>
      </c>
      <c r="G439" s="40">
        <f t="shared" si="86"/>
        <v>0</v>
      </c>
      <c r="H439" s="1"/>
      <c r="I439" s="1"/>
      <c r="J439" s="1"/>
      <c r="K439" s="40"/>
      <c r="L439" s="1"/>
      <c r="M439" s="1"/>
      <c r="N439" s="1"/>
      <c r="O439" s="40">
        <f t="shared" si="87"/>
        <v>71.610590000000016</v>
      </c>
      <c r="P439" s="1">
        <v>0</v>
      </c>
      <c r="Q439" s="1">
        <v>71.610590000000016</v>
      </c>
      <c r="R439" s="1">
        <v>0</v>
      </c>
      <c r="S439" s="40">
        <f>T439+U439+V439</f>
        <v>12.452690000000018</v>
      </c>
      <c r="T439" s="1">
        <f>T435-SUM(T436:T438)</f>
        <v>0</v>
      </c>
      <c r="U439" s="1">
        <f>U435-SUM(U436:U438)</f>
        <v>12.452690000000018</v>
      </c>
      <c r="V439" s="1">
        <f>V435-SUM(V436:V438)</f>
        <v>0</v>
      </c>
      <c r="W439" s="40">
        <f>X439+Y439+Z439</f>
        <v>12.452690000000018</v>
      </c>
      <c r="X439" s="1">
        <f>X435-SUM(X436:X438)</f>
        <v>0</v>
      </c>
      <c r="Y439" s="1">
        <f>Y435-SUM(Y436:Y438)</f>
        <v>12.452690000000018</v>
      </c>
      <c r="Z439" s="1">
        <f>Z435-SUM(Z436:Z438)</f>
        <v>0</v>
      </c>
      <c r="AA439" s="20">
        <f t="shared" si="88"/>
        <v>0</v>
      </c>
      <c r="AB439" s="1">
        <f t="shared" si="83"/>
        <v>0</v>
      </c>
      <c r="AC439" s="40">
        <f t="shared" si="83"/>
        <v>0</v>
      </c>
      <c r="AD439" s="4">
        <f t="shared" si="83"/>
        <v>0</v>
      </c>
      <c r="AE439" s="40">
        <f t="shared" si="89"/>
        <v>0</v>
      </c>
      <c r="AF439" s="136"/>
      <c r="AG439" s="21"/>
      <c r="AH439" s="137"/>
      <c r="AI439" s="21"/>
      <c r="AJ439" s="21"/>
      <c r="AM439" s="119">
        <f t="shared" si="85"/>
        <v>0</v>
      </c>
      <c r="AN439" s="119">
        <f t="shared" si="84"/>
        <v>0</v>
      </c>
    </row>
    <row r="440" spans="1:40" s="122" customFormat="1" ht="48" customHeight="1" x14ac:dyDescent="0.2">
      <c r="A440" s="15">
        <v>83</v>
      </c>
      <c r="B440" s="145" t="s">
        <v>312</v>
      </c>
      <c r="C440" s="24">
        <v>683.19921000000011</v>
      </c>
      <c r="D440" s="24">
        <f>SUM(D441:D444)</f>
        <v>657.94721000000004</v>
      </c>
      <c r="E440" s="24">
        <v>0</v>
      </c>
      <c r="F440" s="24">
        <v>0</v>
      </c>
      <c r="G440" s="141">
        <f t="shared" si="86"/>
        <v>0</v>
      </c>
      <c r="H440" s="24"/>
      <c r="I440" s="24"/>
      <c r="J440" s="24"/>
      <c r="K440" s="141">
        <f>L440+M440+N440</f>
        <v>0</v>
      </c>
      <c r="L440" s="26"/>
      <c r="M440" s="26"/>
      <c r="N440" s="26"/>
      <c r="O440" s="25">
        <f t="shared" si="87"/>
        <v>765.4</v>
      </c>
      <c r="P440" s="26">
        <v>0</v>
      </c>
      <c r="Q440" s="26">
        <v>765.4</v>
      </c>
      <c r="R440" s="26">
        <v>0</v>
      </c>
      <c r="S440" s="40">
        <f>T440+U440+V440</f>
        <v>385.50450999999998</v>
      </c>
      <c r="T440" s="1">
        <v>0</v>
      </c>
      <c r="U440" s="1">
        <v>385.50450999999998</v>
      </c>
      <c r="V440" s="1">
        <v>0</v>
      </c>
      <c r="W440" s="25">
        <f>X440+Y440+Z440</f>
        <v>385.50450999999998</v>
      </c>
      <c r="X440" s="26">
        <v>0</v>
      </c>
      <c r="Y440" s="26">
        <v>385.50450999999998</v>
      </c>
      <c r="Z440" s="26">
        <v>0</v>
      </c>
      <c r="AA440" s="20">
        <f t="shared" si="88"/>
        <v>0</v>
      </c>
      <c r="AB440" s="1">
        <f t="shared" si="83"/>
        <v>0</v>
      </c>
      <c r="AC440" s="40">
        <f t="shared" si="83"/>
        <v>0</v>
      </c>
      <c r="AD440" s="4">
        <f t="shared" si="83"/>
        <v>0</v>
      </c>
      <c r="AE440" s="25">
        <f t="shared" si="89"/>
        <v>0</v>
      </c>
      <c r="AF440" s="147"/>
      <c r="AG440" s="148"/>
      <c r="AH440" s="149"/>
      <c r="AI440" s="148"/>
      <c r="AJ440" s="148"/>
      <c r="AM440" s="119">
        <f t="shared" si="85"/>
        <v>0</v>
      </c>
      <c r="AN440" s="119">
        <f t="shared" si="84"/>
        <v>0</v>
      </c>
    </row>
    <row r="441" spans="1:40" s="122" customFormat="1" ht="19.899999999999999" customHeight="1" x14ac:dyDescent="0.2">
      <c r="A441" s="15"/>
      <c r="B441" s="127" t="s">
        <v>31</v>
      </c>
      <c r="C441" s="1">
        <v>657.94721000000004</v>
      </c>
      <c r="D441" s="1">
        <f>C441</f>
        <v>657.94721000000004</v>
      </c>
      <c r="E441" s="1">
        <v>0</v>
      </c>
      <c r="F441" s="1">
        <v>0</v>
      </c>
      <c r="G441" s="40">
        <f t="shared" si="86"/>
        <v>0</v>
      </c>
      <c r="H441" s="1"/>
      <c r="I441" s="1"/>
      <c r="J441" s="1"/>
      <c r="K441" s="40"/>
      <c r="L441" s="1"/>
      <c r="M441" s="1"/>
      <c r="N441" s="1"/>
      <c r="O441" s="40">
        <f t="shared" si="87"/>
        <v>657.94721000000004</v>
      </c>
      <c r="P441" s="1">
        <v>0</v>
      </c>
      <c r="Q441" s="1">
        <v>657.94721000000004</v>
      </c>
      <c r="R441" s="1">
        <v>0</v>
      </c>
      <c r="S441" s="40">
        <v>371.25572</v>
      </c>
      <c r="T441" s="1"/>
      <c r="U441" s="1">
        <v>371.25572</v>
      </c>
      <c r="V441" s="1"/>
      <c r="W441" s="40">
        <v>371.25572</v>
      </c>
      <c r="X441" s="1"/>
      <c r="Y441" s="1">
        <v>371.25572</v>
      </c>
      <c r="Z441" s="1"/>
      <c r="AA441" s="20">
        <f t="shared" si="88"/>
        <v>0</v>
      </c>
      <c r="AB441" s="1">
        <f t="shared" si="83"/>
        <v>0</v>
      </c>
      <c r="AC441" s="40">
        <f t="shared" si="83"/>
        <v>0</v>
      </c>
      <c r="AD441" s="4">
        <f t="shared" si="83"/>
        <v>0</v>
      </c>
      <c r="AE441" s="40">
        <f t="shared" si="89"/>
        <v>0</v>
      </c>
      <c r="AF441" s="136"/>
      <c r="AG441" s="21"/>
      <c r="AH441" s="137"/>
      <c r="AI441" s="21"/>
      <c r="AJ441" s="21"/>
      <c r="AM441" s="119">
        <f t="shared" si="85"/>
        <v>0</v>
      </c>
      <c r="AN441" s="119">
        <f t="shared" si="84"/>
        <v>0</v>
      </c>
    </row>
    <row r="442" spans="1:40" s="122" customFormat="1" ht="19.899999999999999" customHeight="1" x14ac:dyDescent="0.2">
      <c r="A442" s="15"/>
      <c r="B442" s="127" t="s">
        <v>32</v>
      </c>
      <c r="C442" s="1">
        <v>0</v>
      </c>
      <c r="D442" s="1"/>
      <c r="E442" s="1">
        <v>0</v>
      </c>
      <c r="F442" s="1">
        <v>0</v>
      </c>
      <c r="G442" s="40">
        <f t="shared" si="86"/>
        <v>0</v>
      </c>
      <c r="H442" s="1"/>
      <c r="I442" s="1"/>
      <c r="J442" s="1"/>
      <c r="K442" s="40"/>
      <c r="L442" s="1"/>
      <c r="M442" s="1"/>
      <c r="N442" s="1"/>
      <c r="O442" s="40">
        <f t="shared" si="87"/>
        <v>0</v>
      </c>
      <c r="P442" s="1">
        <v>0</v>
      </c>
      <c r="Q442" s="1">
        <v>0</v>
      </c>
      <c r="R442" s="1">
        <v>0</v>
      </c>
      <c r="S442" s="40">
        <v>0</v>
      </c>
      <c r="T442" s="1"/>
      <c r="U442" s="1"/>
      <c r="V442" s="1"/>
      <c r="W442" s="40">
        <v>0</v>
      </c>
      <c r="X442" s="1"/>
      <c r="Y442" s="1"/>
      <c r="Z442" s="1"/>
      <c r="AA442" s="20">
        <f t="shared" si="88"/>
        <v>0</v>
      </c>
      <c r="AB442" s="1">
        <f t="shared" si="83"/>
        <v>0</v>
      </c>
      <c r="AC442" s="40">
        <f t="shared" si="83"/>
        <v>0</v>
      </c>
      <c r="AD442" s="4">
        <f t="shared" si="83"/>
        <v>0</v>
      </c>
      <c r="AE442" s="40">
        <f t="shared" si="89"/>
        <v>0</v>
      </c>
      <c r="AF442" s="136"/>
      <c r="AG442" s="21"/>
      <c r="AH442" s="137"/>
      <c r="AI442" s="21"/>
      <c r="AJ442" s="21"/>
      <c r="AM442" s="119">
        <f t="shared" si="85"/>
        <v>0</v>
      </c>
      <c r="AN442" s="119">
        <f t="shared" si="84"/>
        <v>0</v>
      </c>
    </row>
    <row r="443" spans="1:40" s="122" customFormat="1" ht="19.899999999999999" customHeight="1" x14ac:dyDescent="0.2">
      <c r="A443" s="15"/>
      <c r="B443" s="127" t="s">
        <v>33</v>
      </c>
      <c r="C443" s="1">
        <v>0</v>
      </c>
      <c r="D443" s="1"/>
      <c r="E443" s="1">
        <v>0</v>
      </c>
      <c r="F443" s="1">
        <v>0</v>
      </c>
      <c r="G443" s="40">
        <f t="shared" si="86"/>
        <v>0</v>
      </c>
      <c r="H443" s="1"/>
      <c r="I443" s="1"/>
      <c r="J443" s="1"/>
      <c r="K443" s="40"/>
      <c r="L443" s="1"/>
      <c r="M443" s="1"/>
      <c r="N443" s="1"/>
      <c r="O443" s="40">
        <f t="shared" si="87"/>
        <v>0</v>
      </c>
      <c r="P443" s="1">
        <v>0</v>
      </c>
      <c r="Q443" s="1">
        <v>0</v>
      </c>
      <c r="R443" s="1">
        <v>0</v>
      </c>
      <c r="S443" s="40">
        <v>0</v>
      </c>
      <c r="T443" s="1"/>
      <c r="U443" s="1"/>
      <c r="V443" s="1"/>
      <c r="W443" s="40">
        <v>0</v>
      </c>
      <c r="X443" s="1"/>
      <c r="Y443" s="1"/>
      <c r="Z443" s="1"/>
      <c r="AA443" s="20">
        <f t="shared" si="88"/>
        <v>0</v>
      </c>
      <c r="AB443" s="1">
        <f t="shared" si="83"/>
        <v>0</v>
      </c>
      <c r="AC443" s="40">
        <f t="shared" si="83"/>
        <v>0</v>
      </c>
      <c r="AD443" s="4">
        <f t="shared" si="83"/>
        <v>0</v>
      </c>
      <c r="AE443" s="40">
        <f t="shared" si="89"/>
        <v>0</v>
      </c>
      <c r="AF443" s="136"/>
      <c r="AG443" s="21"/>
      <c r="AH443" s="137"/>
      <c r="AI443" s="21"/>
      <c r="AJ443" s="21"/>
      <c r="AM443" s="119">
        <f t="shared" si="85"/>
        <v>0</v>
      </c>
      <c r="AN443" s="119">
        <f t="shared" si="84"/>
        <v>0</v>
      </c>
    </row>
    <row r="444" spans="1:40" s="122" customFormat="1" ht="19.899999999999999" customHeight="1" x14ac:dyDescent="0.2">
      <c r="A444" s="15"/>
      <c r="B444" s="127" t="s">
        <v>34</v>
      </c>
      <c r="C444" s="1">
        <v>25.251999999999999</v>
      </c>
      <c r="D444" s="1"/>
      <c r="E444" s="1">
        <v>0</v>
      </c>
      <c r="F444" s="1">
        <v>0</v>
      </c>
      <c r="G444" s="40">
        <f t="shared" si="86"/>
        <v>0</v>
      </c>
      <c r="H444" s="1"/>
      <c r="I444" s="1"/>
      <c r="J444" s="1"/>
      <c r="K444" s="40"/>
      <c r="L444" s="1"/>
      <c r="M444" s="1"/>
      <c r="N444" s="1"/>
      <c r="O444" s="40">
        <f t="shared" si="87"/>
        <v>107.45278999999989</v>
      </c>
      <c r="P444" s="1">
        <v>0</v>
      </c>
      <c r="Q444" s="1">
        <v>107.45278999999989</v>
      </c>
      <c r="R444" s="1">
        <v>0</v>
      </c>
      <c r="S444" s="40">
        <f>T444+U444+V444</f>
        <v>14.248789999999985</v>
      </c>
      <c r="T444" s="1">
        <f>T440-SUM(T441:T443)</f>
        <v>0</v>
      </c>
      <c r="U444" s="1">
        <f>U440-SUM(U441:U443)</f>
        <v>14.248789999999985</v>
      </c>
      <c r="V444" s="1">
        <f>V440-SUM(V441:V443)</f>
        <v>0</v>
      </c>
      <c r="W444" s="40">
        <f>X444+Y444+Z444</f>
        <v>14.248789999999985</v>
      </c>
      <c r="X444" s="1">
        <f>X440-SUM(X441:X443)</f>
        <v>0</v>
      </c>
      <c r="Y444" s="1">
        <f>Y440-SUM(Y441:Y443)</f>
        <v>14.248789999999985</v>
      </c>
      <c r="Z444" s="1">
        <f>Z440-SUM(Z441:Z443)</f>
        <v>0</v>
      </c>
      <c r="AA444" s="20">
        <f t="shared" si="88"/>
        <v>0</v>
      </c>
      <c r="AB444" s="1">
        <f t="shared" ref="AB444:AD459" si="90">X444+H444-L444-(T444-AF444)</f>
        <v>0</v>
      </c>
      <c r="AC444" s="40">
        <f t="shared" si="90"/>
        <v>0</v>
      </c>
      <c r="AD444" s="4">
        <f t="shared" si="90"/>
        <v>0</v>
      </c>
      <c r="AE444" s="40">
        <f t="shared" si="89"/>
        <v>0</v>
      </c>
      <c r="AF444" s="136"/>
      <c r="AG444" s="21"/>
      <c r="AH444" s="137"/>
      <c r="AI444" s="21"/>
      <c r="AJ444" s="21"/>
      <c r="AM444" s="119">
        <f t="shared" si="85"/>
        <v>0</v>
      </c>
      <c r="AN444" s="119">
        <f t="shared" si="84"/>
        <v>0</v>
      </c>
    </row>
    <row r="445" spans="1:40" s="122" customFormat="1" ht="48" customHeight="1" x14ac:dyDescent="0.2">
      <c r="A445" s="15">
        <v>84</v>
      </c>
      <c r="B445" s="145" t="s">
        <v>313</v>
      </c>
      <c r="C445" s="24">
        <v>649.12747000000013</v>
      </c>
      <c r="D445" s="24">
        <f>SUM(D446:D449)</f>
        <v>625.13480000000004</v>
      </c>
      <c r="E445" s="24">
        <v>0</v>
      </c>
      <c r="F445" s="24">
        <v>0</v>
      </c>
      <c r="G445" s="141">
        <f t="shared" si="86"/>
        <v>0</v>
      </c>
      <c r="H445" s="24"/>
      <c r="I445" s="24"/>
      <c r="J445" s="24"/>
      <c r="K445" s="141">
        <f>L445+M445+N445</f>
        <v>0</v>
      </c>
      <c r="L445" s="26"/>
      <c r="M445" s="26"/>
      <c r="N445" s="26"/>
      <c r="O445" s="25">
        <f t="shared" si="87"/>
        <v>720.8</v>
      </c>
      <c r="P445" s="26">
        <v>0</v>
      </c>
      <c r="Q445" s="26">
        <v>720.8</v>
      </c>
      <c r="R445" s="26">
        <v>0</v>
      </c>
      <c r="S445" s="40">
        <f>T445+U445+V445</f>
        <v>370.53852999999998</v>
      </c>
      <c r="T445" s="1">
        <v>0</v>
      </c>
      <c r="U445" s="1">
        <v>370.53852999999998</v>
      </c>
      <c r="V445" s="1">
        <v>0</v>
      </c>
      <c r="W445" s="25">
        <f>X445+Y445+Z445</f>
        <v>370.53852999999998</v>
      </c>
      <c r="X445" s="26">
        <v>0</v>
      </c>
      <c r="Y445" s="26">
        <v>370.53852999999998</v>
      </c>
      <c r="Z445" s="26">
        <v>0</v>
      </c>
      <c r="AA445" s="20">
        <f t="shared" si="88"/>
        <v>0</v>
      </c>
      <c r="AB445" s="1">
        <f t="shared" si="90"/>
        <v>0</v>
      </c>
      <c r="AC445" s="40">
        <f t="shared" si="90"/>
        <v>0</v>
      </c>
      <c r="AD445" s="4">
        <f t="shared" si="90"/>
        <v>0</v>
      </c>
      <c r="AE445" s="25">
        <f t="shared" si="89"/>
        <v>0</v>
      </c>
      <c r="AF445" s="147"/>
      <c r="AG445" s="148"/>
      <c r="AH445" s="149"/>
      <c r="AI445" s="148"/>
      <c r="AJ445" s="148"/>
      <c r="AM445" s="119">
        <f t="shared" si="85"/>
        <v>0</v>
      </c>
      <c r="AN445" s="119">
        <f t="shared" si="84"/>
        <v>0</v>
      </c>
    </row>
    <row r="446" spans="1:40" s="122" customFormat="1" ht="19.899999999999999" customHeight="1" x14ac:dyDescent="0.2">
      <c r="A446" s="15"/>
      <c r="B446" s="127" t="s">
        <v>31</v>
      </c>
      <c r="C446" s="1">
        <v>625.13480000000004</v>
      </c>
      <c r="D446" s="1">
        <f>C446</f>
        <v>625.13480000000004</v>
      </c>
      <c r="E446" s="1">
        <v>0</v>
      </c>
      <c r="F446" s="1">
        <v>0</v>
      </c>
      <c r="G446" s="40">
        <f t="shared" si="86"/>
        <v>0</v>
      </c>
      <c r="H446" s="1"/>
      <c r="I446" s="1"/>
      <c r="J446" s="1"/>
      <c r="K446" s="40"/>
      <c r="L446" s="1"/>
      <c r="M446" s="1"/>
      <c r="N446" s="1"/>
      <c r="O446" s="40">
        <f t="shared" si="87"/>
        <v>625.13480000000004</v>
      </c>
      <c r="P446" s="1">
        <v>0</v>
      </c>
      <c r="Q446" s="1">
        <v>625.13480000000004</v>
      </c>
      <c r="R446" s="1">
        <v>0</v>
      </c>
      <c r="S446" s="40">
        <v>356.84289999999999</v>
      </c>
      <c r="T446" s="1"/>
      <c r="U446" s="1">
        <v>356.84289999999999</v>
      </c>
      <c r="V446" s="1"/>
      <c r="W446" s="40">
        <v>356.84289999999999</v>
      </c>
      <c r="X446" s="1"/>
      <c r="Y446" s="1">
        <v>356.84289999999999</v>
      </c>
      <c r="Z446" s="1"/>
      <c r="AA446" s="20">
        <f t="shared" si="88"/>
        <v>0</v>
      </c>
      <c r="AB446" s="1">
        <f t="shared" si="90"/>
        <v>0</v>
      </c>
      <c r="AC446" s="40">
        <f t="shared" si="90"/>
        <v>0</v>
      </c>
      <c r="AD446" s="4">
        <f t="shared" si="90"/>
        <v>0</v>
      </c>
      <c r="AE446" s="40">
        <f t="shared" si="89"/>
        <v>0</v>
      </c>
      <c r="AF446" s="136"/>
      <c r="AG446" s="21"/>
      <c r="AH446" s="137"/>
      <c r="AI446" s="21"/>
      <c r="AJ446" s="21"/>
      <c r="AM446" s="119">
        <f t="shared" si="85"/>
        <v>0</v>
      </c>
      <c r="AN446" s="119">
        <f t="shared" si="84"/>
        <v>0</v>
      </c>
    </row>
    <row r="447" spans="1:40" s="122" customFormat="1" ht="19.899999999999999" customHeight="1" x14ac:dyDescent="0.2">
      <c r="A447" s="15"/>
      <c r="B447" s="127" t="s">
        <v>32</v>
      </c>
      <c r="C447" s="1">
        <v>0</v>
      </c>
      <c r="D447" s="1"/>
      <c r="E447" s="1">
        <v>0</v>
      </c>
      <c r="F447" s="1">
        <v>0</v>
      </c>
      <c r="G447" s="40">
        <f t="shared" si="86"/>
        <v>0</v>
      </c>
      <c r="H447" s="1"/>
      <c r="I447" s="1"/>
      <c r="J447" s="1"/>
      <c r="K447" s="40"/>
      <c r="L447" s="1"/>
      <c r="M447" s="1"/>
      <c r="N447" s="1"/>
      <c r="O447" s="40">
        <f t="shared" si="87"/>
        <v>0</v>
      </c>
      <c r="P447" s="1">
        <v>0</v>
      </c>
      <c r="Q447" s="1">
        <v>0</v>
      </c>
      <c r="R447" s="1">
        <v>0</v>
      </c>
      <c r="S447" s="40">
        <v>0</v>
      </c>
      <c r="T447" s="1"/>
      <c r="U447" s="1"/>
      <c r="V447" s="1"/>
      <c r="W447" s="40">
        <v>0</v>
      </c>
      <c r="X447" s="1"/>
      <c r="Y447" s="1"/>
      <c r="Z447" s="1"/>
      <c r="AA447" s="20">
        <f t="shared" si="88"/>
        <v>0</v>
      </c>
      <c r="AB447" s="1">
        <f t="shared" si="90"/>
        <v>0</v>
      </c>
      <c r="AC447" s="40">
        <f t="shared" si="90"/>
        <v>0</v>
      </c>
      <c r="AD447" s="4">
        <f t="shared" si="90"/>
        <v>0</v>
      </c>
      <c r="AE447" s="40">
        <f t="shared" si="89"/>
        <v>0</v>
      </c>
      <c r="AF447" s="136"/>
      <c r="AG447" s="21"/>
      <c r="AH447" s="137"/>
      <c r="AI447" s="21"/>
      <c r="AJ447" s="21"/>
      <c r="AM447" s="119">
        <f t="shared" si="85"/>
        <v>0</v>
      </c>
      <c r="AN447" s="119">
        <f t="shared" si="84"/>
        <v>0</v>
      </c>
    </row>
    <row r="448" spans="1:40" s="122" customFormat="1" ht="19.899999999999999" customHeight="1" x14ac:dyDescent="0.2">
      <c r="A448" s="15"/>
      <c r="B448" s="127" t="s">
        <v>33</v>
      </c>
      <c r="C448" s="1">
        <v>0</v>
      </c>
      <c r="D448" s="1"/>
      <c r="E448" s="1">
        <v>0</v>
      </c>
      <c r="F448" s="1">
        <v>0</v>
      </c>
      <c r="G448" s="40">
        <f t="shared" si="86"/>
        <v>0</v>
      </c>
      <c r="H448" s="1"/>
      <c r="I448" s="1"/>
      <c r="J448" s="1"/>
      <c r="K448" s="40"/>
      <c r="L448" s="1"/>
      <c r="M448" s="1"/>
      <c r="N448" s="1"/>
      <c r="O448" s="40">
        <f t="shared" si="87"/>
        <v>0</v>
      </c>
      <c r="P448" s="1">
        <v>0</v>
      </c>
      <c r="Q448" s="1">
        <v>0</v>
      </c>
      <c r="R448" s="1">
        <v>0</v>
      </c>
      <c r="S448" s="40">
        <v>0</v>
      </c>
      <c r="T448" s="1"/>
      <c r="U448" s="1"/>
      <c r="V448" s="1"/>
      <c r="W448" s="40">
        <v>0</v>
      </c>
      <c r="X448" s="1"/>
      <c r="Y448" s="1"/>
      <c r="Z448" s="1"/>
      <c r="AA448" s="20">
        <f t="shared" si="88"/>
        <v>0</v>
      </c>
      <c r="AB448" s="1">
        <f t="shared" si="90"/>
        <v>0</v>
      </c>
      <c r="AC448" s="40">
        <f t="shared" si="90"/>
        <v>0</v>
      </c>
      <c r="AD448" s="4">
        <f t="shared" si="90"/>
        <v>0</v>
      </c>
      <c r="AE448" s="40">
        <f t="shared" si="89"/>
        <v>0</v>
      </c>
      <c r="AF448" s="136"/>
      <c r="AG448" s="21"/>
      <c r="AH448" s="137"/>
      <c r="AI448" s="21"/>
      <c r="AJ448" s="21"/>
      <c r="AM448" s="119">
        <f t="shared" si="85"/>
        <v>0</v>
      </c>
      <c r="AN448" s="119">
        <f t="shared" si="84"/>
        <v>0</v>
      </c>
    </row>
    <row r="449" spans="1:40" s="122" customFormat="1" ht="19.899999999999999" customHeight="1" x14ac:dyDescent="0.2">
      <c r="A449" s="15"/>
      <c r="B449" s="127" t="s">
        <v>34</v>
      </c>
      <c r="C449" s="1">
        <v>23.99267</v>
      </c>
      <c r="D449" s="1"/>
      <c r="E449" s="1">
        <v>0</v>
      </c>
      <c r="F449" s="1">
        <v>0</v>
      </c>
      <c r="G449" s="40">
        <f t="shared" si="86"/>
        <v>0</v>
      </c>
      <c r="H449" s="1"/>
      <c r="I449" s="1"/>
      <c r="J449" s="1"/>
      <c r="K449" s="40"/>
      <c r="L449" s="1"/>
      <c r="M449" s="1"/>
      <c r="N449" s="1"/>
      <c r="O449" s="40">
        <f t="shared" si="87"/>
        <v>95.665199999999857</v>
      </c>
      <c r="P449" s="1">
        <v>0</v>
      </c>
      <c r="Q449" s="1">
        <v>95.665199999999857</v>
      </c>
      <c r="R449" s="1">
        <v>0</v>
      </c>
      <c r="S449" s="40">
        <f>T449+U449+V449</f>
        <v>13.695629999999994</v>
      </c>
      <c r="T449" s="1">
        <f>T445-SUM(T446:T448)</f>
        <v>0</v>
      </c>
      <c r="U449" s="1">
        <f>U445-SUM(U446:U448)</f>
        <v>13.695629999999994</v>
      </c>
      <c r="V449" s="1">
        <f>V445-SUM(V446:V448)</f>
        <v>0</v>
      </c>
      <c r="W449" s="40">
        <f>X449+Y449+Z449</f>
        <v>13.695629999999994</v>
      </c>
      <c r="X449" s="1">
        <f>X445-SUM(X446:X448)</f>
        <v>0</v>
      </c>
      <c r="Y449" s="1">
        <f>Y445-SUM(Y446:Y448)</f>
        <v>13.695629999999994</v>
      </c>
      <c r="Z449" s="1">
        <f>Z445-SUM(Z446:Z448)</f>
        <v>0</v>
      </c>
      <c r="AA449" s="20">
        <f t="shared" si="88"/>
        <v>0</v>
      </c>
      <c r="AB449" s="1">
        <f t="shared" si="90"/>
        <v>0</v>
      </c>
      <c r="AC449" s="40">
        <f t="shared" si="90"/>
        <v>0</v>
      </c>
      <c r="AD449" s="4">
        <f t="shared" si="90"/>
        <v>0</v>
      </c>
      <c r="AE449" s="40">
        <f t="shared" si="89"/>
        <v>0</v>
      </c>
      <c r="AF449" s="136"/>
      <c r="AG449" s="21"/>
      <c r="AH449" s="137"/>
      <c r="AI449" s="21"/>
      <c r="AJ449" s="21"/>
      <c r="AM449" s="119">
        <f t="shared" si="85"/>
        <v>0</v>
      </c>
      <c r="AN449" s="119">
        <f t="shared" si="84"/>
        <v>0</v>
      </c>
    </row>
    <row r="450" spans="1:40" s="122" customFormat="1" ht="48" customHeight="1" x14ac:dyDescent="0.2">
      <c r="A450" s="15">
        <v>85</v>
      </c>
      <c r="B450" s="145" t="s">
        <v>314</v>
      </c>
      <c r="C450" s="24">
        <v>649.12747000000013</v>
      </c>
      <c r="D450" s="24">
        <f>SUM(D451:D454)</f>
        <v>625.13480000000004</v>
      </c>
      <c r="E450" s="24">
        <v>0</v>
      </c>
      <c r="F450" s="24">
        <v>0</v>
      </c>
      <c r="G450" s="141">
        <f t="shared" si="86"/>
        <v>0</v>
      </c>
      <c r="H450" s="24"/>
      <c r="I450" s="24"/>
      <c r="J450" s="24"/>
      <c r="K450" s="141">
        <f>L450+M450+N450</f>
        <v>0</v>
      </c>
      <c r="L450" s="26"/>
      <c r="M450" s="26"/>
      <c r="N450" s="26"/>
      <c r="O450" s="25">
        <f t="shared" si="87"/>
        <v>720.8</v>
      </c>
      <c r="P450" s="26">
        <v>0</v>
      </c>
      <c r="Q450" s="26">
        <v>720.8</v>
      </c>
      <c r="R450" s="26">
        <v>0</v>
      </c>
      <c r="S450" s="40">
        <f>T450+U450+V450</f>
        <v>370.53852999999998</v>
      </c>
      <c r="T450" s="1">
        <v>0</v>
      </c>
      <c r="U450" s="1">
        <v>370.53852999999998</v>
      </c>
      <c r="V450" s="1">
        <v>0</v>
      </c>
      <c r="W450" s="25">
        <f>X450+Y450+Z450</f>
        <v>370.53852999999998</v>
      </c>
      <c r="X450" s="26">
        <v>0</v>
      </c>
      <c r="Y450" s="26">
        <v>370.53852999999998</v>
      </c>
      <c r="Z450" s="26">
        <v>0</v>
      </c>
      <c r="AA450" s="20">
        <f t="shared" si="88"/>
        <v>0</v>
      </c>
      <c r="AB450" s="1">
        <f t="shared" si="90"/>
        <v>0</v>
      </c>
      <c r="AC450" s="40">
        <f t="shared" si="90"/>
        <v>0</v>
      </c>
      <c r="AD450" s="4">
        <f t="shared" si="90"/>
        <v>0</v>
      </c>
      <c r="AE450" s="25">
        <f t="shared" si="89"/>
        <v>0</v>
      </c>
      <c r="AF450" s="147"/>
      <c r="AG450" s="148"/>
      <c r="AH450" s="149"/>
      <c r="AI450" s="148"/>
      <c r="AJ450" s="148"/>
      <c r="AM450" s="119">
        <f t="shared" si="85"/>
        <v>0</v>
      </c>
      <c r="AN450" s="119">
        <f t="shared" si="84"/>
        <v>0</v>
      </c>
    </row>
    <row r="451" spans="1:40" s="122" customFormat="1" ht="19.899999999999999" customHeight="1" x14ac:dyDescent="0.2">
      <c r="A451" s="15"/>
      <c r="B451" s="127" t="s">
        <v>31</v>
      </c>
      <c r="C451" s="1">
        <v>625.13480000000004</v>
      </c>
      <c r="D451" s="1">
        <f>C451</f>
        <v>625.13480000000004</v>
      </c>
      <c r="E451" s="1">
        <v>0</v>
      </c>
      <c r="F451" s="1">
        <v>0</v>
      </c>
      <c r="G451" s="40">
        <f t="shared" si="86"/>
        <v>0</v>
      </c>
      <c r="H451" s="1"/>
      <c r="I451" s="1"/>
      <c r="J451" s="1"/>
      <c r="K451" s="40"/>
      <c r="L451" s="1"/>
      <c r="M451" s="1"/>
      <c r="N451" s="1"/>
      <c r="O451" s="40">
        <f t="shared" si="87"/>
        <v>625.13480000000004</v>
      </c>
      <c r="P451" s="1">
        <v>0</v>
      </c>
      <c r="Q451" s="1">
        <v>625.13480000000004</v>
      </c>
      <c r="R451" s="1">
        <v>0</v>
      </c>
      <c r="S451" s="40">
        <v>356.84289999999999</v>
      </c>
      <c r="T451" s="1"/>
      <c r="U451" s="1">
        <v>356.84289999999999</v>
      </c>
      <c r="V451" s="1"/>
      <c r="W451" s="40">
        <v>356.84289999999999</v>
      </c>
      <c r="X451" s="1"/>
      <c r="Y451" s="1">
        <v>356.84289999999999</v>
      </c>
      <c r="Z451" s="1"/>
      <c r="AA451" s="20">
        <f t="shared" si="88"/>
        <v>0</v>
      </c>
      <c r="AB451" s="1">
        <f t="shared" si="90"/>
        <v>0</v>
      </c>
      <c r="AC451" s="40">
        <f t="shared" si="90"/>
        <v>0</v>
      </c>
      <c r="AD451" s="4">
        <f t="shared" si="90"/>
        <v>0</v>
      </c>
      <c r="AE451" s="40">
        <f t="shared" si="89"/>
        <v>0</v>
      </c>
      <c r="AF451" s="136"/>
      <c r="AG451" s="21"/>
      <c r="AH451" s="137"/>
      <c r="AI451" s="21"/>
      <c r="AJ451" s="21"/>
      <c r="AM451" s="119">
        <f t="shared" si="85"/>
        <v>0</v>
      </c>
      <c r="AN451" s="119">
        <f t="shared" si="84"/>
        <v>0</v>
      </c>
    </row>
    <row r="452" spans="1:40" s="122" customFormat="1" ht="19.899999999999999" customHeight="1" x14ac:dyDescent="0.2">
      <c r="A452" s="15"/>
      <c r="B452" s="127" t="s">
        <v>32</v>
      </c>
      <c r="C452" s="1">
        <v>0</v>
      </c>
      <c r="D452" s="1"/>
      <c r="E452" s="1">
        <v>0</v>
      </c>
      <c r="F452" s="1">
        <v>0</v>
      </c>
      <c r="G452" s="40">
        <f t="shared" si="86"/>
        <v>0</v>
      </c>
      <c r="H452" s="1"/>
      <c r="I452" s="1"/>
      <c r="J452" s="1"/>
      <c r="K452" s="40"/>
      <c r="L452" s="1"/>
      <c r="M452" s="1"/>
      <c r="N452" s="1"/>
      <c r="O452" s="40">
        <f t="shared" si="87"/>
        <v>0</v>
      </c>
      <c r="P452" s="1">
        <v>0</v>
      </c>
      <c r="Q452" s="1">
        <v>0</v>
      </c>
      <c r="R452" s="1">
        <v>0</v>
      </c>
      <c r="S452" s="40">
        <v>0</v>
      </c>
      <c r="T452" s="1"/>
      <c r="U452" s="1"/>
      <c r="V452" s="1"/>
      <c r="W452" s="40">
        <v>0</v>
      </c>
      <c r="X452" s="1"/>
      <c r="Y452" s="1"/>
      <c r="Z452" s="1"/>
      <c r="AA452" s="20">
        <f t="shared" si="88"/>
        <v>0</v>
      </c>
      <c r="AB452" s="1">
        <f t="shared" si="90"/>
        <v>0</v>
      </c>
      <c r="AC452" s="40">
        <f t="shared" si="90"/>
        <v>0</v>
      </c>
      <c r="AD452" s="4">
        <f t="shared" si="90"/>
        <v>0</v>
      </c>
      <c r="AE452" s="40">
        <f t="shared" si="89"/>
        <v>0</v>
      </c>
      <c r="AF452" s="136"/>
      <c r="AG452" s="21"/>
      <c r="AH452" s="137"/>
      <c r="AI452" s="21"/>
      <c r="AJ452" s="21"/>
      <c r="AM452" s="119">
        <f t="shared" si="85"/>
        <v>0</v>
      </c>
      <c r="AN452" s="119">
        <f t="shared" si="84"/>
        <v>0</v>
      </c>
    </row>
    <row r="453" spans="1:40" s="122" customFormat="1" ht="19.899999999999999" customHeight="1" x14ac:dyDescent="0.2">
      <c r="A453" s="15"/>
      <c r="B453" s="127" t="s">
        <v>33</v>
      </c>
      <c r="C453" s="1">
        <v>0</v>
      </c>
      <c r="D453" s="1"/>
      <c r="E453" s="1">
        <v>0</v>
      </c>
      <c r="F453" s="1">
        <v>0</v>
      </c>
      <c r="G453" s="40">
        <f t="shared" si="86"/>
        <v>0</v>
      </c>
      <c r="H453" s="1"/>
      <c r="I453" s="1"/>
      <c r="J453" s="1"/>
      <c r="K453" s="40"/>
      <c r="L453" s="1"/>
      <c r="M453" s="1"/>
      <c r="N453" s="1"/>
      <c r="O453" s="40">
        <f t="shared" si="87"/>
        <v>0</v>
      </c>
      <c r="P453" s="1">
        <v>0</v>
      </c>
      <c r="Q453" s="1">
        <v>0</v>
      </c>
      <c r="R453" s="1">
        <v>0</v>
      </c>
      <c r="S453" s="40">
        <v>0</v>
      </c>
      <c r="T453" s="1"/>
      <c r="U453" s="1"/>
      <c r="V453" s="1"/>
      <c r="W453" s="40">
        <v>0</v>
      </c>
      <c r="X453" s="1"/>
      <c r="Y453" s="1"/>
      <c r="Z453" s="1"/>
      <c r="AA453" s="20">
        <f t="shared" si="88"/>
        <v>0</v>
      </c>
      <c r="AB453" s="1">
        <f t="shared" si="90"/>
        <v>0</v>
      </c>
      <c r="AC453" s="40">
        <f t="shared" si="90"/>
        <v>0</v>
      </c>
      <c r="AD453" s="4">
        <f t="shared" si="90"/>
        <v>0</v>
      </c>
      <c r="AE453" s="40">
        <f t="shared" si="89"/>
        <v>0</v>
      </c>
      <c r="AF453" s="136"/>
      <c r="AG453" s="21"/>
      <c r="AH453" s="137"/>
      <c r="AI453" s="21"/>
      <c r="AJ453" s="21"/>
      <c r="AM453" s="119">
        <f t="shared" si="85"/>
        <v>0</v>
      </c>
      <c r="AN453" s="119">
        <f t="shared" si="84"/>
        <v>0</v>
      </c>
    </row>
    <row r="454" spans="1:40" s="122" customFormat="1" ht="19.899999999999999" customHeight="1" x14ac:dyDescent="0.2">
      <c r="A454" s="15"/>
      <c r="B454" s="127" t="s">
        <v>34</v>
      </c>
      <c r="C454" s="1">
        <v>23.99267</v>
      </c>
      <c r="D454" s="1"/>
      <c r="E454" s="1">
        <v>0</v>
      </c>
      <c r="F454" s="1">
        <v>0</v>
      </c>
      <c r="G454" s="40">
        <f t="shared" si="86"/>
        <v>0</v>
      </c>
      <c r="H454" s="1"/>
      <c r="I454" s="1"/>
      <c r="J454" s="1"/>
      <c r="K454" s="40"/>
      <c r="L454" s="1"/>
      <c r="M454" s="1"/>
      <c r="N454" s="1"/>
      <c r="O454" s="40">
        <f t="shared" si="87"/>
        <v>95.665199999999857</v>
      </c>
      <c r="P454" s="1">
        <v>0</v>
      </c>
      <c r="Q454" s="1">
        <v>95.665199999999857</v>
      </c>
      <c r="R454" s="1">
        <v>0</v>
      </c>
      <c r="S454" s="40">
        <f>T454+U454+V454</f>
        <v>13.695629999999994</v>
      </c>
      <c r="T454" s="1">
        <f>T450-SUM(T451:T453)</f>
        <v>0</v>
      </c>
      <c r="U454" s="1">
        <f>U450-SUM(U451:U453)</f>
        <v>13.695629999999994</v>
      </c>
      <c r="V454" s="1">
        <f>V450-SUM(V451:V453)</f>
        <v>0</v>
      </c>
      <c r="W454" s="40">
        <f>X454+Y454+Z454</f>
        <v>13.695629999999994</v>
      </c>
      <c r="X454" s="1">
        <f>X450-SUM(X451:X453)</f>
        <v>0</v>
      </c>
      <c r="Y454" s="1">
        <f>Y450-SUM(Y451:Y453)</f>
        <v>13.695629999999994</v>
      </c>
      <c r="Z454" s="1">
        <f>Z450-SUM(Z451:Z453)</f>
        <v>0</v>
      </c>
      <c r="AA454" s="20">
        <f t="shared" si="88"/>
        <v>0</v>
      </c>
      <c r="AB454" s="1">
        <f t="shared" si="90"/>
        <v>0</v>
      </c>
      <c r="AC454" s="40">
        <f t="shared" si="90"/>
        <v>0</v>
      </c>
      <c r="AD454" s="4">
        <f t="shared" si="90"/>
        <v>0</v>
      </c>
      <c r="AE454" s="40">
        <f t="shared" si="89"/>
        <v>0</v>
      </c>
      <c r="AF454" s="136"/>
      <c r="AG454" s="21"/>
      <c r="AH454" s="137"/>
      <c r="AI454" s="21"/>
      <c r="AJ454" s="21"/>
      <c r="AM454" s="119">
        <f t="shared" si="85"/>
        <v>0</v>
      </c>
      <c r="AN454" s="119">
        <f t="shared" si="84"/>
        <v>0</v>
      </c>
    </row>
    <row r="455" spans="1:40" s="122" customFormat="1" ht="48" customHeight="1" x14ac:dyDescent="0.2">
      <c r="A455" s="15">
        <v>86</v>
      </c>
      <c r="B455" s="145" t="s">
        <v>315</v>
      </c>
      <c r="C455" s="24">
        <v>649.12747000000013</v>
      </c>
      <c r="D455" s="24">
        <f>SUM(D456:D459)</f>
        <v>625.13480000000004</v>
      </c>
      <c r="E455" s="24">
        <v>0</v>
      </c>
      <c r="F455" s="24">
        <v>0</v>
      </c>
      <c r="G455" s="141">
        <f t="shared" si="86"/>
        <v>0</v>
      </c>
      <c r="H455" s="24"/>
      <c r="I455" s="24"/>
      <c r="J455" s="24"/>
      <c r="K455" s="141">
        <f>L455+M455+N455</f>
        <v>0</v>
      </c>
      <c r="L455" s="26"/>
      <c r="M455" s="26"/>
      <c r="N455" s="26"/>
      <c r="O455" s="25">
        <f t="shared" si="87"/>
        <v>720.8</v>
      </c>
      <c r="P455" s="26">
        <v>0</v>
      </c>
      <c r="Q455" s="26">
        <v>720.8</v>
      </c>
      <c r="R455" s="26">
        <v>0</v>
      </c>
      <c r="S455" s="40">
        <f>T455+U455+V455</f>
        <v>370.53852999999998</v>
      </c>
      <c r="T455" s="1">
        <v>0</v>
      </c>
      <c r="U455" s="1">
        <v>370.53852999999998</v>
      </c>
      <c r="V455" s="1">
        <v>0</v>
      </c>
      <c r="W455" s="25">
        <f>X455+Y455+Z455</f>
        <v>370.53852999999998</v>
      </c>
      <c r="X455" s="26">
        <v>0</v>
      </c>
      <c r="Y455" s="26">
        <v>370.53852999999998</v>
      </c>
      <c r="Z455" s="26">
        <v>0</v>
      </c>
      <c r="AA455" s="20">
        <f t="shared" si="88"/>
        <v>0</v>
      </c>
      <c r="AB455" s="1">
        <f t="shared" si="90"/>
        <v>0</v>
      </c>
      <c r="AC455" s="40">
        <f t="shared" si="90"/>
        <v>0</v>
      </c>
      <c r="AD455" s="4">
        <f t="shared" si="90"/>
        <v>0</v>
      </c>
      <c r="AE455" s="25">
        <f t="shared" si="89"/>
        <v>0</v>
      </c>
      <c r="AF455" s="147"/>
      <c r="AG455" s="148"/>
      <c r="AH455" s="149"/>
      <c r="AI455" s="148"/>
      <c r="AJ455" s="148"/>
      <c r="AM455" s="119">
        <f t="shared" si="85"/>
        <v>0</v>
      </c>
      <c r="AN455" s="119">
        <f t="shared" si="84"/>
        <v>0</v>
      </c>
    </row>
    <row r="456" spans="1:40" s="122" customFormat="1" ht="19.899999999999999" customHeight="1" x14ac:dyDescent="0.2">
      <c r="A456" s="15"/>
      <c r="B456" s="127" t="s">
        <v>31</v>
      </c>
      <c r="C456" s="1">
        <v>625.13480000000004</v>
      </c>
      <c r="D456" s="1">
        <f>C456</f>
        <v>625.13480000000004</v>
      </c>
      <c r="E456" s="1">
        <v>0</v>
      </c>
      <c r="F456" s="1">
        <v>0</v>
      </c>
      <c r="G456" s="40">
        <f t="shared" si="86"/>
        <v>0</v>
      </c>
      <c r="H456" s="1"/>
      <c r="I456" s="1"/>
      <c r="J456" s="1"/>
      <c r="K456" s="40"/>
      <c r="L456" s="1"/>
      <c r="M456" s="1"/>
      <c r="N456" s="1"/>
      <c r="O456" s="40">
        <f t="shared" si="87"/>
        <v>625.13480000000004</v>
      </c>
      <c r="P456" s="1">
        <v>0</v>
      </c>
      <c r="Q456" s="1">
        <v>625.13480000000004</v>
      </c>
      <c r="R456" s="1">
        <v>0</v>
      </c>
      <c r="S456" s="40">
        <v>356.84289999999999</v>
      </c>
      <c r="T456" s="1"/>
      <c r="U456" s="1">
        <v>356.84289999999999</v>
      </c>
      <c r="V456" s="1"/>
      <c r="W456" s="40">
        <v>356.84289999999999</v>
      </c>
      <c r="X456" s="1"/>
      <c r="Y456" s="1">
        <v>356.84289999999999</v>
      </c>
      <c r="Z456" s="1"/>
      <c r="AA456" s="20">
        <f t="shared" si="88"/>
        <v>0</v>
      </c>
      <c r="AB456" s="1">
        <f t="shared" si="90"/>
        <v>0</v>
      </c>
      <c r="AC456" s="40">
        <f t="shared" si="90"/>
        <v>0</v>
      </c>
      <c r="AD456" s="4">
        <f t="shared" si="90"/>
        <v>0</v>
      </c>
      <c r="AE456" s="40">
        <f t="shared" si="89"/>
        <v>0</v>
      </c>
      <c r="AF456" s="136"/>
      <c r="AG456" s="21"/>
      <c r="AH456" s="137"/>
      <c r="AI456" s="21"/>
      <c r="AJ456" s="21"/>
      <c r="AM456" s="119">
        <f t="shared" si="85"/>
        <v>0</v>
      </c>
      <c r="AN456" s="119">
        <f t="shared" si="84"/>
        <v>0</v>
      </c>
    </row>
    <row r="457" spans="1:40" s="122" customFormat="1" ht="19.899999999999999" customHeight="1" x14ac:dyDescent="0.2">
      <c r="A457" s="15"/>
      <c r="B457" s="127" t="s">
        <v>32</v>
      </c>
      <c r="C457" s="1">
        <v>0</v>
      </c>
      <c r="D457" s="1"/>
      <c r="E457" s="1">
        <v>0</v>
      </c>
      <c r="F457" s="1">
        <v>0</v>
      </c>
      <c r="G457" s="40">
        <f t="shared" si="86"/>
        <v>0</v>
      </c>
      <c r="H457" s="1"/>
      <c r="I457" s="1"/>
      <c r="J457" s="1"/>
      <c r="K457" s="40"/>
      <c r="L457" s="1"/>
      <c r="M457" s="1"/>
      <c r="N457" s="1"/>
      <c r="O457" s="40">
        <f t="shared" si="87"/>
        <v>0</v>
      </c>
      <c r="P457" s="1">
        <v>0</v>
      </c>
      <c r="Q457" s="1">
        <v>0</v>
      </c>
      <c r="R457" s="1">
        <v>0</v>
      </c>
      <c r="S457" s="40">
        <v>0</v>
      </c>
      <c r="T457" s="1"/>
      <c r="U457" s="1"/>
      <c r="V457" s="1"/>
      <c r="W457" s="40">
        <v>0</v>
      </c>
      <c r="X457" s="1"/>
      <c r="Y457" s="1"/>
      <c r="Z457" s="1"/>
      <c r="AA457" s="20">
        <f t="shared" si="88"/>
        <v>0</v>
      </c>
      <c r="AB457" s="1">
        <f t="shared" si="90"/>
        <v>0</v>
      </c>
      <c r="AC457" s="40">
        <f t="shared" si="90"/>
        <v>0</v>
      </c>
      <c r="AD457" s="4">
        <f t="shared" si="90"/>
        <v>0</v>
      </c>
      <c r="AE457" s="40">
        <f t="shared" si="89"/>
        <v>0</v>
      </c>
      <c r="AF457" s="136"/>
      <c r="AG457" s="21"/>
      <c r="AH457" s="137"/>
      <c r="AI457" s="21"/>
      <c r="AJ457" s="21"/>
      <c r="AM457" s="119">
        <f t="shared" si="85"/>
        <v>0</v>
      </c>
      <c r="AN457" s="119">
        <f t="shared" si="84"/>
        <v>0</v>
      </c>
    </row>
    <row r="458" spans="1:40" s="122" customFormat="1" ht="19.899999999999999" customHeight="1" x14ac:dyDescent="0.2">
      <c r="A458" s="15"/>
      <c r="B458" s="127" t="s">
        <v>33</v>
      </c>
      <c r="C458" s="1">
        <v>0</v>
      </c>
      <c r="D458" s="1"/>
      <c r="E458" s="1">
        <v>0</v>
      </c>
      <c r="F458" s="1">
        <v>0</v>
      </c>
      <c r="G458" s="40">
        <f t="shared" si="86"/>
        <v>0</v>
      </c>
      <c r="H458" s="1"/>
      <c r="I458" s="1"/>
      <c r="J458" s="1"/>
      <c r="K458" s="40"/>
      <c r="L458" s="1"/>
      <c r="M458" s="1"/>
      <c r="N458" s="1"/>
      <c r="O458" s="40">
        <f t="shared" si="87"/>
        <v>0</v>
      </c>
      <c r="P458" s="1">
        <v>0</v>
      </c>
      <c r="Q458" s="1">
        <v>0</v>
      </c>
      <c r="R458" s="1">
        <v>0</v>
      </c>
      <c r="S458" s="40">
        <v>0</v>
      </c>
      <c r="T458" s="1"/>
      <c r="U458" s="1"/>
      <c r="V458" s="1"/>
      <c r="W458" s="40">
        <v>0</v>
      </c>
      <c r="X458" s="1"/>
      <c r="Y458" s="1"/>
      <c r="Z458" s="1"/>
      <c r="AA458" s="20">
        <f t="shared" si="88"/>
        <v>0</v>
      </c>
      <c r="AB458" s="1">
        <f t="shared" si="90"/>
        <v>0</v>
      </c>
      <c r="AC458" s="40">
        <f t="shared" si="90"/>
        <v>0</v>
      </c>
      <c r="AD458" s="4">
        <f t="shared" si="90"/>
        <v>0</v>
      </c>
      <c r="AE458" s="40">
        <f t="shared" si="89"/>
        <v>0</v>
      </c>
      <c r="AF458" s="136"/>
      <c r="AG458" s="21"/>
      <c r="AH458" s="137"/>
      <c r="AI458" s="21"/>
      <c r="AJ458" s="21"/>
      <c r="AM458" s="119">
        <f t="shared" si="85"/>
        <v>0</v>
      </c>
      <c r="AN458" s="119">
        <f t="shared" ref="AN458:AN521" si="91">AA458-AE458</f>
        <v>0</v>
      </c>
    </row>
    <row r="459" spans="1:40" s="122" customFormat="1" ht="19.899999999999999" customHeight="1" x14ac:dyDescent="0.2">
      <c r="A459" s="15"/>
      <c r="B459" s="127" t="s">
        <v>34</v>
      </c>
      <c r="C459" s="1">
        <v>23.99267</v>
      </c>
      <c r="D459" s="1"/>
      <c r="E459" s="1">
        <v>0</v>
      </c>
      <c r="F459" s="1">
        <v>0</v>
      </c>
      <c r="G459" s="40">
        <f t="shared" si="86"/>
        <v>0</v>
      </c>
      <c r="H459" s="1"/>
      <c r="I459" s="1"/>
      <c r="J459" s="1"/>
      <c r="K459" s="40"/>
      <c r="L459" s="1"/>
      <c r="M459" s="1"/>
      <c r="N459" s="1"/>
      <c r="O459" s="40">
        <f t="shared" si="87"/>
        <v>95.665199999999857</v>
      </c>
      <c r="P459" s="1">
        <v>0</v>
      </c>
      <c r="Q459" s="1">
        <v>95.665199999999857</v>
      </c>
      <c r="R459" s="1">
        <v>0</v>
      </c>
      <c r="S459" s="40">
        <f>T459+U459+V459</f>
        <v>13.695629999999994</v>
      </c>
      <c r="T459" s="1">
        <f>T455-SUM(T456:T458)</f>
        <v>0</v>
      </c>
      <c r="U459" s="1">
        <f>U455-SUM(U456:U458)</f>
        <v>13.695629999999994</v>
      </c>
      <c r="V459" s="1">
        <f>V455-SUM(V456:V458)</f>
        <v>0</v>
      </c>
      <c r="W459" s="40">
        <f>X459+Y459+Z459</f>
        <v>13.695629999999994</v>
      </c>
      <c r="X459" s="1">
        <f>X455-SUM(X456:X458)</f>
        <v>0</v>
      </c>
      <c r="Y459" s="1">
        <f>Y455-SUM(Y456:Y458)</f>
        <v>13.695629999999994</v>
      </c>
      <c r="Z459" s="1">
        <f>Z455-SUM(Z456:Z458)</f>
        <v>0</v>
      </c>
      <c r="AA459" s="20">
        <f t="shared" si="88"/>
        <v>0</v>
      </c>
      <c r="AB459" s="1">
        <f t="shared" si="90"/>
        <v>0</v>
      </c>
      <c r="AC459" s="40">
        <f t="shared" si="90"/>
        <v>0</v>
      </c>
      <c r="AD459" s="4">
        <f t="shared" si="90"/>
        <v>0</v>
      </c>
      <c r="AE459" s="40">
        <f t="shared" si="89"/>
        <v>0</v>
      </c>
      <c r="AF459" s="136"/>
      <c r="AG459" s="21"/>
      <c r="AH459" s="137"/>
      <c r="AI459" s="21"/>
      <c r="AJ459" s="21"/>
      <c r="AM459" s="119">
        <f t="shared" ref="AM459:AM522" si="92">G459+W459-K459-S459</f>
        <v>0</v>
      </c>
      <c r="AN459" s="119">
        <f t="shared" si="91"/>
        <v>0</v>
      </c>
    </row>
    <row r="460" spans="1:40" s="122" customFormat="1" ht="48" customHeight="1" x14ac:dyDescent="0.2">
      <c r="A460" s="15">
        <v>87</v>
      </c>
      <c r="B460" s="145" t="s">
        <v>316</v>
      </c>
      <c r="C460" s="24">
        <v>605.81092000000012</v>
      </c>
      <c r="D460" s="24">
        <f>SUM(D461:D464)</f>
        <v>583.41929000000005</v>
      </c>
      <c r="E460" s="24">
        <v>0</v>
      </c>
      <c r="F460" s="24">
        <v>0</v>
      </c>
      <c r="G460" s="141">
        <f t="shared" si="86"/>
        <v>0</v>
      </c>
      <c r="H460" s="24"/>
      <c r="I460" s="24"/>
      <c r="J460" s="24"/>
      <c r="K460" s="141">
        <f>L460+M460+N460</f>
        <v>0</v>
      </c>
      <c r="L460" s="26"/>
      <c r="M460" s="26"/>
      <c r="N460" s="26"/>
      <c r="O460" s="25">
        <f t="shared" si="87"/>
        <v>666.8</v>
      </c>
      <c r="P460" s="26">
        <v>0</v>
      </c>
      <c r="Q460" s="26">
        <v>666.8</v>
      </c>
      <c r="R460" s="26">
        <v>0</v>
      </c>
      <c r="S460" s="40">
        <f>T460+U460+V460</f>
        <v>351.51011</v>
      </c>
      <c r="T460" s="1">
        <v>0</v>
      </c>
      <c r="U460" s="1">
        <v>351.51011</v>
      </c>
      <c r="V460" s="1">
        <v>0</v>
      </c>
      <c r="W460" s="25">
        <f>X460+Y460+Z460</f>
        <v>351.51011</v>
      </c>
      <c r="X460" s="26">
        <v>0</v>
      </c>
      <c r="Y460" s="26">
        <v>351.51011</v>
      </c>
      <c r="Z460" s="26">
        <v>0</v>
      </c>
      <c r="AA460" s="20">
        <f t="shared" si="88"/>
        <v>0</v>
      </c>
      <c r="AB460" s="1">
        <f t="shared" ref="AB460:AD484" si="93">X460+H460-L460-(T460-AF460)</f>
        <v>0</v>
      </c>
      <c r="AC460" s="40">
        <f t="shared" si="93"/>
        <v>0</v>
      </c>
      <c r="AD460" s="4">
        <f t="shared" si="93"/>
        <v>0</v>
      </c>
      <c r="AE460" s="25">
        <f t="shared" si="89"/>
        <v>0</v>
      </c>
      <c r="AF460" s="147"/>
      <c r="AG460" s="148"/>
      <c r="AH460" s="149"/>
      <c r="AI460" s="148"/>
      <c r="AJ460" s="148"/>
      <c r="AM460" s="119">
        <f t="shared" si="92"/>
        <v>0</v>
      </c>
      <c r="AN460" s="119">
        <f t="shared" si="91"/>
        <v>0</v>
      </c>
    </row>
    <row r="461" spans="1:40" s="122" customFormat="1" ht="19.899999999999999" customHeight="1" x14ac:dyDescent="0.2">
      <c r="A461" s="15"/>
      <c r="B461" s="127" t="s">
        <v>31</v>
      </c>
      <c r="C461" s="1">
        <v>583.41929000000005</v>
      </c>
      <c r="D461" s="1">
        <f>C461</f>
        <v>583.41929000000005</v>
      </c>
      <c r="E461" s="1">
        <v>0</v>
      </c>
      <c r="F461" s="1">
        <v>0</v>
      </c>
      <c r="G461" s="40">
        <f t="shared" si="86"/>
        <v>0</v>
      </c>
      <c r="H461" s="1"/>
      <c r="I461" s="1"/>
      <c r="J461" s="1"/>
      <c r="K461" s="40"/>
      <c r="L461" s="1"/>
      <c r="M461" s="1"/>
      <c r="N461" s="1"/>
      <c r="O461" s="40">
        <f t="shared" si="87"/>
        <v>583.41929000000005</v>
      </c>
      <c r="P461" s="1">
        <v>0</v>
      </c>
      <c r="Q461" s="1">
        <v>583.41929000000005</v>
      </c>
      <c r="R461" s="1">
        <v>0</v>
      </c>
      <c r="S461" s="40">
        <v>338.51780000000002</v>
      </c>
      <c r="T461" s="1"/>
      <c r="U461" s="1">
        <v>338.51780000000002</v>
      </c>
      <c r="V461" s="1"/>
      <c r="W461" s="40">
        <v>338.51780000000002</v>
      </c>
      <c r="X461" s="1"/>
      <c r="Y461" s="1">
        <v>338.51780000000002</v>
      </c>
      <c r="Z461" s="1"/>
      <c r="AA461" s="20">
        <f t="shared" si="88"/>
        <v>0</v>
      </c>
      <c r="AB461" s="1">
        <f t="shared" si="93"/>
        <v>0</v>
      </c>
      <c r="AC461" s="40">
        <f t="shared" si="93"/>
        <v>0</v>
      </c>
      <c r="AD461" s="4">
        <f t="shared" si="93"/>
        <v>0</v>
      </c>
      <c r="AE461" s="40">
        <f t="shared" si="89"/>
        <v>0</v>
      </c>
      <c r="AF461" s="136"/>
      <c r="AG461" s="21"/>
      <c r="AH461" s="137"/>
      <c r="AI461" s="21"/>
      <c r="AJ461" s="21"/>
      <c r="AM461" s="119">
        <f t="shared" si="92"/>
        <v>0</v>
      </c>
      <c r="AN461" s="119">
        <f t="shared" si="91"/>
        <v>0</v>
      </c>
    </row>
    <row r="462" spans="1:40" s="122" customFormat="1" ht="19.899999999999999" customHeight="1" x14ac:dyDescent="0.2">
      <c r="A462" s="15"/>
      <c r="B462" s="127" t="s">
        <v>32</v>
      </c>
      <c r="C462" s="1">
        <v>0</v>
      </c>
      <c r="D462" s="1"/>
      <c r="E462" s="1">
        <v>0</v>
      </c>
      <c r="F462" s="1">
        <v>0</v>
      </c>
      <c r="G462" s="40">
        <f t="shared" si="86"/>
        <v>0</v>
      </c>
      <c r="H462" s="1"/>
      <c r="I462" s="1"/>
      <c r="J462" s="1"/>
      <c r="K462" s="40"/>
      <c r="L462" s="1"/>
      <c r="M462" s="1"/>
      <c r="N462" s="1"/>
      <c r="O462" s="40">
        <f t="shared" si="87"/>
        <v>0</v>
      </c>
      <c r="P462" s="1">
        <v>0</v>
      </c>
      <c r="Q462" s="1">
        <v>0</v>
      </c>
      <c r="R462" s="1">
        <v>0</v>
      </c>
      <c r="S462" s="40">
        <v>0</v>
      </c>
      <c r="T462" s="1"/>
      <c r="U462" s="1"/>
      <c r="V462" s="1"/>
      <c r="W462" s="40">
        <v>0</v>
      </c>
      <c r="X462" s="1"/>
      <c r="Y462" s="1"/>
      <c r="Z462" s="1"/>
      <c r="AA462" s="20">
        <f t="shared" si="88"/>
        <v>0</v>
      </c>
      <c r="AB462" s="1">
        <f t="shared" si="93"/>
        <v>0</v>
      </c>
      <c r="AC462" s="40">
        <f t="shared" si="93"/>
        <v>0</v>
      </c>
      <c r="AD462" s="4">
        <f t="shared" si="93"/>
        <v>0</v>
      </c>
      <c r="AE462" s="40">
        <f t="shared" si="89"/>
        <v>0</v>
      </c>
      <c r="AF462" s="136"/>
      <c r="AG462" s="21"/>
      <c r="AH462" s="137"/>
      <c r="AI462" s="21"/>
      <c r="AJ462" s="21"/>
      <c r="AM462" s="119">
        <f t="shared" si="92"/>
        <v>0</v>
      </c>
      <c r="AN462" s="119">
        <f t="shared" si="91"/>
        <v>0</v>
      </c>
    </row>
    <row r="463" spans="1:40" s="122" customFormat="1" ht="19.899999999999999" customHeight="1" x14ac:dyDescent="0.2">
      <c r="A463" s="15"/>
      <c r="B463" s="127" t="s">
        <v>33</v>
      </c>
      <c r="C463" s="1">
        <v>0</v>
      </c>
      <c r="D463" s="1"/>
      <c r="E463" s="1">
        <v>0</v>
      </c>
      <c r="F463" s="1">
        <v>0</v>
      </c>
      <c r="G463" s="40">
        <f t="shared" si="86"/>
        <v>0</v>
      </c>
      <c r="H463" s="1"/>
      <c r="I463" s="1"/>
      <c r="J463" s="1"/>
      <c r="K463" s="40"/>
      <c r="L463" s="1"/>
      <c r="M463" s="1"/>
      <c r="N463" s="1"/>
      <c r="O463" s="40">
        <f t="shared" si="87"/>
        <v>0</v>
      </c>
      <c r="P463" s="1">
        <v>0</v>
      </c>
      <c r="Q463" s="1">
        <v>0</v>
      </c>
      <c r="R463" s="1">
        <v>0</v>
      </c>
      <c r="S463" s="40">
        <v>0</v>
      </c>
      <c r="T463" s="1"/>
      <c r="U463" s="1"/>
      <c r="V463" s="1"/>
      <c r="W463" s="40">
        <v>0</v>
      </c>
      <c r="X463" s="1"/>
      <c r="Y463" s="1"/>
      <c r="Z463" s="1"/>
      <c r="AA463" s="20">
        <f t="shared" si="88"/>
        <v>0</v>
      </c>
      <c r="AB463" s="1">
        <f t="shared" si="93"/>
        <v>0</v>
      </c>
      <c r="AC463" s="40">
        <f t="shared" si="93"/>
        <v>0</v>
      </c>
      <c r="AD463" s="4">
        <f t="shared" si="93"/>
        <v>0</v>
      </c>
      <c r="AE463" s="40">
        <f t="shared" si="89"/>
        <v>0</v>
      </c>
      <c r="AF463" s="136"/>
      <c r="AG463" s="21"/>
      <c r="AH463" s="137"/>
      <c r="AI463" s="21"/>
      <c r="AJ463" s="21"/>
      <c r="AM463" s="119">
        <f t="shared" si="92"/>
        <v>0</v>
      </c>
      <c r="AN463" s="119">
        <f t="shared" si="91"/>
        <v>0</v>
      </c>
    </row>
    <row r="464" spans="1:40" s="122" customFormat="1" ht="19.899999999999999" customHeight="1" x14ac:dyDescent="0.2">
      <c r="A464" s="15"/>
      <c r="B464" s="127" t="s">
        <v>34</v>
      </c>
      <c r="C464" s="1">
        <v>22.391629999999999</v>
      </c>
      <c r="D464" s="1"/>
      <c r="E464" s="1">
        <v>0</v>
      </c>
      <c r="F464" s="1">
        <v>0</v>
      </c>
      <c r="G464" s="40">
        <f t="shared" si="86"/>
        <v>0</v>
      </c>
      <c r="H464" s="1"/>
      <c r="I464" s="1"/>
      <c r="J464" s="1"/>
      <c r="K464" s="40"/>
      <c r="L464" s="1"/>
      <c r="M464" s="1"/>
      <c r="N464" s="1"/>
      <c r="O464" s="40">
        <f t="shared" si="87"/>
        <v>83.380709999999866</v>
      </c>
      <c r="P464" s="1">
        <v>0</v>
      </c>
      <c r="Q464" s="1">
        <v>83.380709999999866</v>
      </c>
      <c r="R464" s="1">
        <v>0</v>
      </c>
      <c r="S464" s="40">
        <f>T464+U464+V464</f>
        <v>12.992309999999975</v>
      </c>
      <c r="T464" s="1">
        <f>T460-SUM(T461:T463)</f>
        <v>0</v>
      </c>
      <c r="U464" s="1">
        <f>U460-SUM(U461:U463)</f>
        <v>12.992309999999975</v>
      </c>
      <c r="V464" s="1">
        <f>V460-SUM(V461:V463)</f>
        <v>0</v>
      </c>
      <c r="W464" s="40">
        <f>X464+Y464+Z464</f>
        <v>12.992309999999975</v>
      </c>
      <c r="X464" s="1">
        <f>X460-SUM(X461:X463)</f>
        <v>0</v>
      </c>
      <c r="Y464" s="1">
        <f>Y460-SUM(Y461:Y463)</f>
        <v>12.992309999999975</v>
      </c>
      <c r="Z464" s="1">
        <f>Z460-SUM(Z461:Z463)</f>
        <v>0</v>
      </c>
      <c r="AA464" s="20">
        <f t="shared" si="88"/>
        <v>0</v>
      </c>
      <c r="AB464" s="1">
        <f t="shared" si="93"/>
        <v>0</v>
      </c>
      <c r="AC464" s="40">
        <f t="shared" si="93"/>
        <v>0</v>
      </c>
      <c r="AD464" s="4">
        <f t="shared" si="93"/>
        <v>0</v>
      </c>
      <c r="AE464" s="40">
        <f t="shared" si="89"/>
        <v>0</v>
      </c>
      <c r="AF464" s="136"/>
      <c r="AG464" s="21"/>
      <c r="AH464" s="137"/>
      <c r="AI464" s="21"/>
      <c r="AJ464" s="21"/>
      <c r="AM464" s="119">
        <f t="shared" si="92"/>
        <v>0</v>
      </c>
      <c r="AN464" s="119">
        <f t="shared" si="91"/>
        <v>0</v>
      </c>
    </row>
    <row r="465" spans="1:40" s="122" customFormat="1" ht="48" customHeight="1" x14ac:dyDescent="0.2">
      <c r="A465" s="15">
        <v>88</v>
      </c>
      <c r="B465" s="145" t="s">
        <v>317</v>
      </c>
      <c r="C465" s="24">
        <v>572.55174</v>
      </c>
      <c r="D465" s="24">
        <f>SUM(D466:D469)</f>
        <v>551.38941</v>
      </c>
      <c r="E465" s="24">
        <v>0</v>
      </c>
      <c r="F465" s="24">
        <v>0</v>
      </c>
      <c r="G465" s="141">
        <f t="shared" si="86"/>
        <v>0</v>
      </c>
      <c r="H465" s="24"/>
      <c r="I465" s="24"/>
      <c r="J465" s="24"/>
      <c r="K465" s="141">
        <f>L465+M465+N465</f>
        <v>0</v>
      </c>
      <c r="L465" s="26"/>
      <c r="M465" s="26"/>
      <c r="N465" s="26"/>
      <c r="O465" s="25">
        <f t="shared" si="87"/>
        <v>623</v>
      </c>
      <c r="P465" s="26">
        <v>0</v>
      </c>
      <c r="Q465" s="26">
        <v>623</v>
      </c>
      <c r="R465" s="26">
        <v>0</v>
      </c>
      <c r="S465" s="40">
        <f>T465+U465+V465</f>
        <v>336.91046</v>
      </c>
      <c r="T465" s="1">
        <v>0</v>
      </c>
      <c r="U465" s="1">
        <v>336.91046</v>
      </c>
      <c r="V465" s="1">
        <v>0</v>
      </c>
      <c r="W465" s="25">
        <f>X465+Y465+Z465</f>
        <v>336.91046</v>
      </c>
      <c r="X465" s="26">
        <v>0</v>
      </c>
      <c r="Y465" s="26">
        <v>336.91046</v>
      </c>
      <c r="Z465" s="26">
        <v>0</v>
      </c>
      <c r="AA465" s="20">
        <f t="shared" si="88"/>
        <v>0</v>
      </c>
      <c r="AB465" s="1">
        <f t="shared" si="93"/>
        <v>0</v>
      </c>
      <c r="AC465" s="40">
        <f t="shared" si="93"/>
        <v>0</v>
      </c>
      <c r="AD465" s="4">
        <f t="shared" si="93"/>
        <v>0</v>
      </c>
      <c r="AE465" s="25">
        <f t="shared" si="89"/>
        <v>0</v>
      </c>
      <c r="AF465" s="147"/>
      <c r="AG465" s="148"/>
      <c r="AH465" s="149"/>
      <c r="AI465" s="148"/>
      <c r="AJ465" s="148"/>
      <c r="AM465" s="119">
        <f t="shared" si="92"/>
        <v>0</v>
      </c>
      <c r="AN465" s="119">
        <f t="shared" si="91"/>
        <v>0</v>
      </c>
    </row>
    <row r="466" spans="1:40" s="122" customFormat="1" ht="19.899999999999999" customHeight="1" x14ac:dyDescent="0.2">
      <c r="A466" s="15"/>
      <c r="B466" s="127" t="s">
        <v>31</v>
      </c>
      <c r="C466" s="1">
        <v>551.38941</v>
      </c>
      <c r="D466" s="1">
        <f>C466</f>
        <v>551.38941</v>
      </c>
      <c r="E466" s="1">
        <v>0</v>
      </c>
      <c r="F466" s="1">
        <v>0</v>
      </c>
      <c r="G466" s="40">
        <f t="shared" si="86"/>
        <v>0</v>
      </c>
      <c r="H466" s="1"/>
      <c r="I466" s="1"/>
      <c r="J466" s="1"/>
      <c r="K466" s="40"/>
      <c r="L466" s="1"/>
      <c r="M466" s="1"/>
      <c r="N466" s="1"/>
      <c r="O466" s="40">
        <f t="shared" si="87"/>
        <v>551.38941</v>
      </c>
      <c r="P466" s="1">
        <v>0</v>
      </c>
      <c r="Q466" s="1">
        <v>551.38941</v>
      </c>
      <c r="R466" s="1">
        <v>0</v>
      </c>
      <c r="S466" s="40">
        <v>324.45776999999998</v>
      </c>
      <c r="T466" s="1"/>
      <c r="U466" s="1">
        <v>324.45776999999998</v>
      </c>
      <c r="V466" s="1"/>
      <c r="W466" s="40">
        <v>324.45776999999998</v>
      </c>
      <c r="X466" s="1"/>
      <c r="Y466" s="1">
        <v>324.45776999999998</v>
      </c>
      <c r="Z466" s="1"/>
      <c r="AA466" s="20">
        <f t="shared" si="88"/>
        <v>0</v>
      </c>
      <c r="AB466" s="1">
        <f t="shared" si="93"/>
        <v>0</v>
      </c>
      <c r="AC466" s="40">
        <f t="shared" si="93"/>
        <v>0</v>
      </c>
      <c r="AD466" s="4">
        <f t="shared" si="93"/>
        <v>0</v>
      </c>
      <c r="AE466" s="40">
        <f t="shared" si="89"/>
        <v>0</v>
      </c>
      <c r="AF466" s="136"/>
      <c r="AG466" s="21"/>
      <c r="AH466" s="137"/>
      <c r="AI466" s="21"/>
      <c r="AJ466" s="21"/>
      <c r="AM466" s="119">
        <f t="shared" si="92"/>
        <v>0</v>
      </c>
      <c r="AN466" s="119">
        <f t="shared" si="91"/>
        <v>0</v>
      </c>
    </row>
    <row r="467" spans="1:40" s="122" customFormat="1" ht="19.899999999999999" customHeight="1" x14ac:dyDescent="0.2">
      <c r="A467" s="15"/>
      <c r="B467" s="127" t="s">
        <v>32</v>
      </c>
      <c r="C467" s="1">
        <v>0</v>
      </c>
      <c r="D467" s="1"/>
      <c r="E467" s="1">
        <v>0</v>
      </c>
      <c r="F467" s="1">
        <v>0</v>
      </c>
      <c r="G467" s="40">
        <f t="shared" si="86"/>
        <v>0</v>
      </c>
      <c r="H467" s="1"/>
      <c r="I467" s="1"/>
      <c r="J467" s="1"/>
      <c r="K467" s="40"/>
      <c r="L467" s="1"/>
      <c r="M467" s="1"/>
      <c r="N467" s="1"/>
      <c r="O467" s="40">
        <f t="shared" si="87"/>
        <v>0</v>
      </c>
      <c r="P467" s="1">
        <v>0</v>
      </c>
      <c r="Q467" s="1">
        <v>0</v>
      </c>
      <c r="R467" s="1">
        <v>0</v>
      </c>
      <c r="S467" s="40">
        <v>0</v>
      </c>
      <c r="T467" s="1"/>
      <c r="U467" s="1"/>
      <c r="V467" s="1"/>
      <c r="W467" s="40">
        <v>0</v>
      </c>
      <c r="X467" s="1"/>
      <c r="Y467" s="1"/>
      <c r="Z467" s="1"/>
      <c r="AA467" s="20">
        <f t="shared" si="88"/>
        <v>0</v>
      </c>
      <c r="AB467" s="1">
        <f t="shared" si="93"/>
        <v>0</v>
      </c>
      <c r="AC467" s="40">
        <f t="shared" si="93"/>
        <v>0</v>
      </c>
      <c r="AD467" s="4">
        <f t="shared" si="93"/>
        <v>0</v>
      </c>
      <c r="AE467" s="40">
        <f t="shared" si="89"/>
        <v>0</v>
      </c>
      <c r="AF467" s="136"/>
      <c r="AG467" s="21"/>
      <c r="AH467" s="137"/>
      <c r="AI467" s="21"/>
      <c r="AJ467" s="21"/>
      <c r="AM467" s="119">
        <f t="shared" si="92"/>
        <v>0</v>
      </c>
      <c r="AN467" s="119">
        <f t="shared" si="91"/>
        <v>0</v>
      </c>
    </row>
    <row r="468" spans="1:40" s="122" customFormat="1" ht="19.899999999999999" customHeight="1" x14ac:dyDescent="0.2">
      <c r="A468" s="15"/>
      <c r="B468" s="127" t="s">
        <v>33</v>
      </c>
      <c r="C468" s="1">
        <v>0</v>
      </c>
      <c r="D468" s="1"/>
      <c r="E468" s="1">
        <v>0</v>
      </c>
      <c r="F468" s="1">
        <v>0</v>
      </c>
      <c r="G468" s="40">
        <f t="shared" si="86"/>
        <v>0</v>
      </c>
      <c r="H468" s="1"/>
      <c r="I468" s="1"/>
      <c r="J468" s="1"/>
      <c r="K468" s="40"/>
      <c r="L468" s="1"/>
      <c r="M468" s="1"/>
      <c r="N468" s="1"/>
      <c r="O468" s="40">
        <f t="shared" si="87"/>
        <v>0</v>
      </c>
      <c r="P468" s="1">
        <v>0</v>
      </c>
      <c r="Q468" s="1">
        <v>0</v>
      </c>
      <c r="R468" s="1">
        <v>0</v>
      </c>
      <c r="S468" s="40">
        <v>0</v>
      </c>
      <c r="T468" s="1"/>
      <c r="U468" s="1"/>
      <c r="V468" s="1"/>
      <c r="W468" s="40">
        <v>0</v>
      </c>
      <c r="X468" s="1"/>
      <c r="Y468" s="1"/>
      <c r="Z468" s="1"/>
      <c r="AA468" s="20">
        <f t="shared" si="88"/>
        <v>0</v>
      </c>
      <c r="AB468" s="1">
        <f t="shared" si="93"/>
        <v>0</v>
      </c>
      <c r="AC468" s="40">
        <f t="shared" si="93"/>
        <v>0</v>
      </c>
      <c r="AD468" s="4">
        <f t="shared" si="93"/>
        <v>0</v>
      </c>
      <c r="AE468" s="40">
        <f t="shared" si="89"/>
        <v>0</v>
      </c>
      <c r="AF468" s="136"/>
      <c r="AG468" s="21"/>
      <c r="AH468" s="137"/>
      <c r="AI468" s="21"/>
      <c r="AJ468" s="21"/>
      <c r="AM468" s="119">
        <f t="shared" si="92"/>
        <v>0</v>
      </c>
      <c r="AN468" s="119">
        <f t="shared" si="91"/>
        <v>0</v>
      </c>
    </row>
    <row r="469" spans="1:40" s="122" customFormat="1" ht="19.899999999999999" customHeight="1" x14ac:dyDescent="0.2">
      <c r="A469" s="15"/>
      <c r="B469" s="127" t="s">
        <v>34</v>
      </c>
      <c r="C469" s="1">
        <v>21.162330000000001</v>
      </c>
      <c r="D469" s="1"/>
      <c r="E469" s="1">
        <v>0</v>
      </c>
      <c r="F469" s="1">
        <v>0</v>
      </c>
      <c r="G469" s="40">
        <f t="shared" si="86"/>
        <v>0</v>
      </c>
      <c r="H469" s="1"/>
      <c r="I469" s="1"/>
      <c r="J469" s="1"/>
      <c r="K469" s="40"/>
      <c r="L469" s="1"/>
      <c r="M469" s="1"/>
      <c r="N469" s="1"/>
      <c r="O469" s="40">
        <f t="shared" si="87"/>
        <v>71.610590000000016</v>
      </c>
      <c r="P469" s="1">
        <v>0</v>
      </c>
      <c r="Q469" s="1">
        <v>71.610590000000016</v>
      </c>
      <c r="R469" s="1">
        <v>0</v>
      </c>
      <c r="S469" s="40">
        <f>T469+U469+V469</f>
        <v>12.452690000000018</v>
      </c>
      <c r="T469" s="1">
        <f>T465-SUM(T466:T468)</f>
        <v>0</v>
      </c>
      <c r="U469" s="1">
        <f>U465-SUM(U466:U468)</f>
        <v>12.452690000000018</v>
      </c>
      <c r="V469" s="1">
        <f>V465-SUM(V466:V468)</f>
        <v>0</v>
      </c>
      <c r="W469" s="40">
        <f>X469+Y469+Z469</f>
        <v>12.452690000000018</v>
      </c>
      <c r="X469" s="1">
        <f>X465-SUM(X466:X468)</f>
        <v>0</v>
      </c>
      <c r="Y469" s="1">
        <f>Y465-SUM(Y466:Y468)</f>
        <v>12.452690000000018</v>
      </c>
      <c r="Z469" s="1">
        <f>Z465-SUM(Z466:Z468)</f>
        <v>0</v>
      </c>
      <c r="AA469" s="20">
        <f t="shared" si="88"/>
        <v>0</v>
      </c>
      <c r="AB469" s="1">
        <f t="shared" si="93"/>
        <v>0</v>
      </c>
      <c r="AC469" s="40">
        <f t="shared" si="93"/>
        <v>0</v>
      </c>
      <c r="AD469" s="4">
        <f t="shared" si="93"/>
        <v>0</v>
      </c>
      <c r="AE469" s="40">
        <f t="shared" si="89"/>
        <v>0</v>
      </c>
      <c r="AF469" s="136"/>
      <c r="AG469" s="21"/>
      <c r="AH469" s="137"/>
      <c r="AI469" s="21"/>
      <c r="AJ469" s="21"/>
      <c r="AM469" s="119">
        <f t="shared" si="92"/>
        <v>0</v>
      </c>
      <c r="AN469" s="119">
        <f t="shared" si="91"/>
        <v>0</v>
      </c>
    </row>
    <row r="470" spans="1:40" s="122" customFormat="1" ht="54" x14ac:dyDescent="0.2">
      <c r="A470" s="15">
        <v>89</v>
      </c>
      <c r="B470" s="145" t="s">
        <v>96</v>
      </c>
      <c r="C470" s="24">
        <v>8760.6541199999956</v>
      </c>
      <c r="D470" s="24">
        <f>SUM(D471:D474)</f>
        <v>0</v>
      </c>
      <c r="E470" s="24">
        <v>0</v>
      </c>
      <c r="F470" s="24">
        <v>0</v>
      </c>
      <c r="G470" s="141">
        <f t="shared" si="86"/>
        <v>0</v>
      </c>
      <c r="H470" s="24"/>
      <c r="I470" s="24"/>
      <c r="J470" s="24"/>
      <c r="K470" s="141">
        <f>L470+M470+N470</f>
        <v>0</v>
      </c>
      <c r="L470" s="26"/>
      <c r="M470" s="26"/>
      <c r="N470" s="26"/>
      <c r="O470" s="25">
        <f t="shared" si="87"/>
        <v>8867.5</v>
      </c>
      <c r="P470" s="26">
        <v>0</v>
      </c>
      <c r="Q470" s="26">
        <v>8867.5</v>
      </c>
      <c r="R470" s="26">
        <v>0</v>
      </c>
      <c r="S470" s="40">
        <f>T470+U470+V470</f>
        <v>8741.4321199999995</v>
      </c>
      <c r="T470" s="1">
        <v>0</v>
      </c>
      <c r="U470" s="1">
        <v>8741.4321199999995</v>
      </c>
      <c r="V470" s="1">
        <v>0</v>
      </c>
      <c r="W470" s="25">
        <f>X470+Y470+Z470</f>
        <v>8741.4321199999977</v>
      </c>
      <c r="X470" s="26">
        <v>0</v>
      </c>
      <c r="Y470" s="26">
        <v>8741.4321199999977</v>
      </c>
      <c r="Z470" s="26">
        <v>0</v>
      </c>
      <c r="AA470" s="20">
        <f t="shared" si="88"/>
        <v>0</v>
      </c>
      <c r="AB470" s="1">
        <f t="shared" si="93"/>
        <v>0</v>
      </c>
      <c r="AC470" s="40">
        <f t="shared" si="93"/>
        <v>0</v>
      </c>
      <c r="AD470" s="4">
        <f t="shared" si="93"/>
        <v>0</v>
      </c>
      <c r="AE470" s="25">
        <f t="shared" si="89"/>
        <v>0</v>
      </c>
      <c r="AF470" s="147"/>
      <c r="AG470" s="148"/>
      <c r="AH470" s="149"/>
      <c r="AI470" s="25" t="s">
        <v>232</v>
      </c>
      <c r="AJ470" s="25" t="s">
        <v>232</v>
      </c>
      <c r="AM470" s="119">
        <f t="shared" si="92"/>
        <v>0</v>
      </c>
      <c r="AN470" s="119">
        <f t="shared" si="91"/>
        <v>0</v>
      </c>
    </row>
    <row r="471" spans="1:40" s="122" customFormat="1" ht="19.899999999999999" customHeight="1" x14ac:dyDescent="0.2">
      <c r="A471" s="15"/>
      <c r="B471" s="127" t="s">
        <v>31</v>
      </c>
      <c r="C471" s="1">
        <v>0</v>
      </c>
      <c r="D471" s="1">
        <f>C471</f>
        <v>0</v>
      </c>
      <c r="E471" s="1">
        <v>0</v>
      </c>
      <c r="F471" s="1">
        <v>0</v>
      </c>
      <c r="G471" s="40">
        <f t="shared" si="86"/>
        <v>0</v>
      </c>
      <c r="H471" s="1"/>
      <c r="I471" s="1"/>
      <c r="J471" s="1"/>
      <c r="K471" s="40"/>
      <c r="L471" s="1"/>
      <c r="M471" s="1"/>
      <c r="N471" s="1"/>
      <c r="O471" s="40">
        <f t="shared" si="87"/>
        <v>0</v>
      </c>
      <c r="P471" s="1">
        <v>0</v>
      </c>
      <c r="Q471" s="1">
        <v>0</v>
      </c>
      <c r="R471" s="1">
        <v>0</v>
      </c>
      <c r="S471" s="40">
        <v>0</v>
      </c>
      <c r="T471" s="1"/>
      <c r="U471" s="1"/>
      <c r="V471" s="1"/>
      <c r="W471" s="40">
        <v>0</v>
      </c>
      <c r="X471" s="1"/>
      <c r="Y471" s="1"/>
      <c r="Z471" s="1"/>
      <c r="AA471" s="20">
        <f t="shared" si="88"/>
        <v>0</v>
      </c>
      <c r="AB471" s="1">
        <f t="shared" si="93"/>
        <v>0</v>
      </c>
      <c r="AC471" s="40">
        <f t="shared" si="93"/>
        <v>0</v>
      </c>
      <c r="AD471" s="4">
        <f t="shared" si="93"/>
        <v>0</v>
      </c>
      <c r="AE471" s="40">
        <f t="shared" si="89"/>
        <v>0</v>
      </c>
      <c r="AF471" s="136"/>
      <c r="AG471" s="21"/>
      <c r="AH471" s="137"/>
      <c r="AI471" s="21"/>
      <c r="AJ471" s="21"/>
      <c r="AM471" s="119">
        <f t="shared" si="92"/>
        <v>0</v>
      </c>
      <c r="AN471" s="119">
        <f t="shared" si="91"/>
        <v>0</v>
      </c>
    </row>
    <row r="472" spans="1:40" s="122" customFormat="1" ht="19.899999999999999" customHeight="1" x14ac:dyDescent="0.2">
      <c r="A472" s="15"/>
      <c r="B472" s="127" t="s">
        <v>32</v>
      </c>
      <c r="C472" s="1">
        <v>6968.3547699999999</v>
      </c>
      <c r="D472" s="1"/>
      <c r="E472" s="1">
        <v>0</v>
      </c>
      <c r="F472" s="1">
        <v>0</v>
      </c>
      <c r="G472" s="40">
        <f t="shared" si="86"/>
        <v>0</v>
      </c>
      <c r="H472" s="1"/>
      <c r="I472" s="1"/>
      <c r="J472" s="1"/>
      <c r="K472" s="40"/>
      <c r="L472" s="1"/>
      <c r="M472" s="1"/>
      <c r="N472" s="1"/>
      <c r="O472" s="40">
        <f t="shared" si="87"/>
        <v>6968.3547699999999</v>
      </c>
      <c r="P472" s="1">
        <v>0</v>
      </c>
      <c r="Q472" s="1">
        <v>6968.3547699999999</v>
      </c>
      <c r="R472" s="1">
        <v>0</v>
      </c>
      <c r="S472" s="40">
        <v>6968.3547699999999</v>
      </c>
      <c r="T472" s="1"/>
      <c r="U472" s="1">
        <v>6968.3547699999999</v>
      </c>
      <c r="V472" s="1"/>
      <c r="W472" s="40">
        <v>6968.3547699999999</v>
      </c>
      <c r="X472" s="1"/>
      <c r="Y472" s="1">
        <v>6968.3547699999999</v>
      </c>
      <c r="Z472" s="1"/>
      <c r="AA472" s="20">
        <f t="shared" si="88"/>
        <v>0</v>
      </c>
      <c r="AB472" s="1">
        <f t="shared" si="93"/>
        <v>0</v>
      </c>
      <c r="AC472" s="40">
        <f t="shared" si="93"/>
        <v>0</v>
      </c>
      <c r="AD472" s="4">
        <f t="shared" si="93"/>
        <v>0</v>
      </c>
      <c r="AE472" s="40">
        <f t="shared" si="89"/>
        <v>0</v>
      </c>
      <c r="AF472" s="136"/>
      <c r="AG472" s="21"/>
      <c r="AH472" s="137"/>
      <c r="AI472" s="21"/>
      <c r="AJ472" s="21"/>
      <c r="AM472" s="119">
        <f t="shared" si="92"/>
        <v>0</v>
      </c>
      <c r="AN472" s="119">
        <f t="shared" si="91"/>
        <v>0</v>
      </c>
    </row>
    <row r="473" spans="1:40" s="122" customFormat="1" ht="19.899999999999999" customHeight="1" x14ac:dyDescent="0.2">
      <c r="A473" s="15"/>
      <c r="B473" s="127" t="s">
        <v>33</v>
      </c>
      <c r="C473" s="1">
        <v>1269.0871100000002</v>
      </c>
      <c r="D473" s="1"/>
      <c r="E473" s="1">
        <v>0</v>
      </c>
      <c r="F473" s="1">
        <v>0</v>
      </c>
      <c r="G473" s="40">
        <f t="shared" si="86"/>
        <v>0</v>
      </c>
      <c r="H473" s="1"/>
      <c r="I473" s="1"/>
      <c r="J473" s="1"/>
      <c r="K473" s="40"/>
      <c r="L473" s="1"/>
      <c r="M473" s="1"/>
      <c r="N473" s="1"/>
      <c r="O473" s="40">
        <f t="shared" si="87"/>
        <v>1269.0871100000002</v>
      </c>
      <c r="P473" s="1">
        <v>0</v>
      </c>
      <c r="Q473" s="1">
        <v>1269.0871100000002</v>
      </c>
      <c r="R473" s="1">
        <v>0</v>
      </c>
      <c r="S473" s="40">
        <v>1269.0871100000002</v>
      </c>
      <c r="T473" s="1"/>
      <c r="U473" s="1">
        <v>1269.0871100000002</v>
      </c>
      <c r="V473" s="1"/>
      <c r="W473" s="40">
        <v>1269.0871100000002</v>
      </c>
      <c r="X473" s="1"/>
      <c r="Y473" s="1">
        <v>1269.0871100000002</v>
      </c>
      <c r="Z473" s="1"/>
      <c r="AA473" s="20">
        <f t="shared" si="88"/>
        <v>0</v>
      </c>
      <c r="AB473" s="1">
        <f t="shared" si="93"/>
        <v>0</v>
      </c>
      <c r="AC473" s="40">
        <f t="shared" si="93"/>
        <v>0</v>
      </c>
      <c r="AD473" s="4">
        <f t="shared" si="93"/>
        <v>0</v>
      </c>
      <c r="AE473" s="40">
        <f t="shared" si="89"/>
        <v>0</v>
      </c>
      <c r="AF473" s="136"/>
      <c r="AG473" s="21"/>
      <c r="AH473" s="137"/>
      <c r="AI473" s="21"/>
      <c r="AJ473" s="21"/>
      <c r="AM473" s="119">
        <f t="shared" si="92"/>
        <v>0</v>
      </c>
      <c r="AN473" s="119">
        <f t="shared" si="91"/>
        <v>0</v>
      </c>
    </row>
    <row r="474" spans="1:40" s="122" customFormat="1" ht="19.899999999999999" customHeight="1" x14ac:dyDescent="0.2">
      <c r="A474" s="15"/>
      <c r="B474" s="127" t="s">
        <v>34</v>
      </c>
      <c r="C474" s="1">
        <v>523.21223999999995</v>
      </c>
      <c r="D474" s="1"/>
      <c r="E474" s="1">
        <v>0</v>
      </c>
      <c r="F474" s="1">
        <v>0</v>
      </c>
      <c r="G474" s="40">
        <f t="shared" si="86"/>
        <v>0</v>
      </c>
      <c r="H474" s="1"/>
      <c r="I474" s="1"/>
      <c r="J474" s="1"/>
      <c r="K474" s="40"/>
      <c r="L474" s="1"/>
      <c r="M474" s="1"/>
      <c r="N474" s="1"/>
      <c r="O474" s="40">
        <f t="shared" si="87"/>
        <v>630.05812000000435</v>
      </c>
      <c r="P474" s="1">
        <v>0</v>
      </c>
      <c r="Q474" s="1">
        <v>630.05812000000435</v>
      </c>
      <c r="R474" s="1">
        <v>0</v>
      </c>
      <c r="S474" s="40">
        <f>T474+U474+V474</f>
        <v>503.99023999999918</v>
      </c>
      <c r="T474" s="1">
        <f>T470-SUM(T471:T473)</f>
        <v>0</v>
      </c>
      <c r="U474" s="1">
        <f>U470-SUM(U471:U473)</f>
        <v>503.99023999999918</v>
      </c>
      <c r="V474" s="1">
        <f>V470-SUM(V471:V473)</f>
        <v>0</v>
      </c>
      <c r="W474" s="40">
        <f>X474+Y474+Z474</f>
        <v>503.99023999999736</v>
      </c>
      <c r="X474" s="1">
        <f>X470-SUM(X471:X473)</f>
        <v>0</v>
      </c>
      <c r="Y474" s="1">
        <f>Y470-SUM(Y471:Y473)</f>
        <v>503.99023999999736</v>
      </c>
      <c r="Z474" s="1">
        <f>Z470-SUM(Z471:Z473)</f>
        <v>0</v>
      </c>
      <c r="AA474" s="20">
        <f t="shared" si="88"/>
        <v>-1.8189894035458565E-12</v>
      </c>
      <c r="AB474" s="1">
        <f t="shared" si="93"/>
        <v>0</v>
      </c>
      <c r="AC474" s="40">
        <f t="shared" si="93"/>
        <v>-1.8189894035458565E-12</v>
      </c>
      <c r="AD474" s="4">
        <f t="shared" si="93"/>
        <v>0</v>
      </c>
      <c r="AE474" s="40">
        <f t="shared" si="89"/>
        <v>0</v>
      </c>
      <c r="AF474" s="136"/>
      <c r="AG474" s="21"/>
      <c r="AH474" s="137"/>
      <c r="AI474" s="21"/>
      <c r="AJ474" s="21"/>
      <c r="AM474" s="119">
        <f t="shared" si="92"/>
        <v>-1.8189894035458565E-12</v>
      </c>
      <c r="AN474" s="119">
        <f t="shared" si="91"/>
        <v>-1.8189894035458565E-12</v>
      </c>
    </row>
    <row r="475" spans="1:40" s="122" customFormat="1" ht="63.6" customHeight="1" x14ac:dyDescent="0.2">
      <c r="A475" s="15">
        <v>90</v>
      </c>
      <c r="B475" s="145" t="s">
        <v>97</v>
      </c>
      <c r="C475" s="24">
        <v>5850.9627699999992</v>
      </c>
      <c r="D475" s="24">
        <f>SUM(D476:D479)</f>
        <v>0</v>
      </c>
      <c r="E475" s="24">
        <v>0</v>
      </c>
      <c r="F475" s="24">
        <v>0</v>
      </c>
      <c r="G475" s="141">
        <f t="shared" si="86"/>
        <v>0</v>
      </c>
      <c r="H475" s="24"/>
      <c r="I475" s="24"/>
      <c r="J475" s="24"/>
      <c r="K475" s="141">
        <f>L475+M475+N475</f>
        <v>0</v>
      </c>
      <c r="L475" s="26"/>
      <c r="M475" s="26"/>
      <c r="N475" s="26"/>
      <c r="O475" s="25">
        <f t="shared" si="87"/>
        <v>6125.9</v>
      </c>
      <c r="P475" s="26">
        <v>0</v>
      </c>
      <c r="Q475" s="26">
        <v>6125.9</v>
      </c>
      <c r="R475" s="26">
        <v>0</v>
      </c>
      <c r="S475" s="40">
        <f>T475+U475+V475</f>
        <v>5833.2487699999992</v>
      </c>
      <c r="T475" s="1">
        <v>0</v>
      </c>
      <c r="U475" s="1">
        <v>5833.2487699999992</v>
      </c>
      <c r="V475" s="1">
        <v>0</v>
      </c>
      <c r="W475" s="25">
        <f>X475+Y475+Z475</f>
        <v>5833.2487700000001</v>
      </c>
      <c r="X475" s="26">
        <v>0</v>
      </c>
      <c r="Y475" s="26">
        <v>5833.2487700000001</v>
      </c>
      <c r="Z475" s="26">
        <v>0</v>
      </c>
      <c r="AA475" s="20">
        <f t="shared" si="88"/>
        <v>0</v>
      </c>
      <c r="AB475" s="1">
        <f t="shared" si="93"/>
        <v>0</v>
      </c>
      <c r="AC475" s="40">
        <f t="shared" si="93"/>
        <v>0</v>
      </c>
      <c r="AD475" s="4">
        <f t="shared" si="93"/>
        <v>0</v>
      </c>
      <c r="AE475" s="25">
        <f t="shared" si="89"/>
        <v>0</v>
      </c>
      <c r="AF475" s="147"/>
      <c r="AG475" s="148"/>
      <c r="AH475" s="149"/>
      <c r="AI475" s="25" t="s">
        <v>232</v>
      </c>
      <c r="AJ475" s="25" t="s">
        <v>232</v>
      </c>
      <c r="AM475" s="119">
        <f t="shared" si="92"/>
        <v>0</v>
      </c>
      <c r="AN475" s="119">
        <f t="shared" si="91"/>
        <v>0</v>
      </c>
    </row>
    <row r="476" spans="1:40" s="122" customFormat="1" ht="19.899999999999999" customHeight="1" x14ac:dyDescent="0.2">
      <c r="A476" s="15"/>
      <c r="B476" s="127" t="s">
        <v>31</v>
      </c>
      <c r="C476" s="1">
        <v>0</v>
      </c>
      <c r="D476" s="1">
        <f>C476</f>
        <v>0</v>
      </c>
      <c r="E476" s="1">
        <v>0</v>
      </c>
      <c r="F476" s="1">
        <v>0</v>
      </c>
      <c r="G476" s="40">
        <f t="shared" si="86"/>
        <v>0</v>
      </c>
      <c r="H476" s="1"/>
      <c r="I476" s="1"/>
      <c r="J476" s="1"/>
      <c r="K476" s="40"/>
      <c r="L476" s="1"/>
      <c r="M476" s="1"/>
      <c r="N476" s="1"/>
      <c r="O476" s="40">
        <f t="shared" si="87"/>
        <v>0</v>
      </c>
      <c r="P476" s="1">
        <v>0</v>
      </c>
      <c r="Q476" s="1">
        <v>0</v>
      </c>
      <c r="R476" s="1">
        <v>0</v>
      </c>
      <c r="S476" s="40">
        <v>0</v>
      </c>
      <c r="T476" s="1"/>
      <c r="U476" s="1"/>
      <c r="V476" s="1"/>
      <c r="W476" s="40">
        <v>0</v>
      </c>
      <c r="X476" s="1"/>
      <c r="Y476" s="1"/>
      <c r="Z476" s="1"/>
      <c r="AA476" s="20">
        <f t="shared" si="88"/>
        <v>0</v>
      </c>
      <c r="AB476" s="1">
        <f t="shared" si="93"/>
        <v>0</v>
      </c>
      <c r="AC476" s="40">
        <f t="shared" si="93"/>
        <v>0</v>
      </c>
      <c r="AD476" s="4">
        <f t="shared" si="93"/>
        <v>0</v>
      </c>
      <c r="AE476" s="40">
        <f t="shared" si="89"/>
        <v>0</v>
      </c>
      <c r="AF476" s="136"/>
      <c r="AG476" s="21"/>
      <c r="AH476" s="137"/>
      <c r="AI476" s="21"/>
      <c r="AJ476" s="21"/>
      <c r="AM476" s="119">
        <f t="shared" si="92"/>
        <v>0</v>
      </c>
      <c r="AN476" s="119">
        <f t="shared" si="91"/>
        <v>0</v>
      </c>
    </row>
    <row r="477" spans="1:40" s="122" customFormat="1" ht="19.899999999999999" customHeight="1" x14ac:dyDescent="0.2">
      <c r="A477" s="15"/>
      <c r="B477" s="127" t="s">
        <v>32</v>
      </c>
      <c r="C477" s="1">
        <v>4250.9004699999996</v>
      </c>
      <c r="D477" s="1"/>
      <c r="E477" s="1">
        <v>0</v>
      </c>
      <c r="F477" s="1">
        <v>0</v>
      </c>
      <c r="G477" s="40">
        <f t="shared" si="86"/>
        <v>0</v>
      </c>
      <c r="H477" s="1"/>
      <c r="I477" s="1"/>
      <c r="J477" s="1"/>
      <c r="K477" s="40"/>
      <c r="L477" s="1"/>
      <c r="M477" s="1"/>
      <c r="N477" s="1"/>
      <c r="O477" s="40">
        <f t="shared" si="87"/>
        <v>4250.9004699999996</v>
      </c>
      <c r="P477" s="1">
        <v>0</v>
      </c>
      <c r="Q477" s="1">
        <v>4250.9004699999996</v>
      </c>
      <c r="R477" s="1">
        <v>0</v>
      </c>
      <c r="S477" s="40">
        <v>4250.9004699999996</v>
      </c>
      <c r="T477" s="1"/>
      <c r="U477" s="1">
        <v>4250.9004699999996</v>
      </c>
      <c r="V477" s="1"/>
      <c r="W477" s="40">
        <v>4250.9004699999996</v>
      </c>
      <c r="X477" s="1"/>
      <c r="Y477" s="1">
        <v>4250.9004699999996</v>
      </c>
      <c r="Z477" s="1"/>
      <c r="AA477" s="20">
        <f t="shared" si="88"/>
        <v>0</v>
      </c>
      <c r="AB477" s="1">
        <f t="shared" si="93"/>
        <v>0</v>
      </c>
      <c r="AC477" s="40">
        <f t="shared" si="93"/>
        <v>0</v>
      </c>
      <c r="AD477" s="4">
        <f t="shared" si="93"/>
        <v>0</v>
      </c>
      <c r="AE477" s="40">
        <f t="shared" si="89"/>
        <v>0</v>
      </c>
      <c r="AF477" s="136"/>
      <c r="AG477" s="21"/>
      <c r="AH477" s="137"/>
      <c r="AI477" s="21"/>
      <c r="AJ477" s="21"/>
      <c r="AM477" s="119">
        <f t="shared" si="92"/>
        <v>0</v>
      </c>
      <c r="AN477" s="119">
        <f t="shared" si="91"/>
        <v>0</v>
      </c>
    </row>
    <row r="478" spans="1:40" s="122" customFormat="1" ht="19.899999999999999" customHeight="1" x14ac:dyDescent="0.2">
      <c r="A478" s="15"/>
      <c r="B478" s="127" t="s">
        <v>33</v>
      </c>
      <c r="C478" s="1">
        <v>1240.17001</v>
      </c>
      <c r="D478" s="1"/>
      <c r="E478" s="1">
        <v>0</v>
      </c>
      <c r="F478" s="1">
        <v>0</v>
      </c>
      <c r="G478" s="40">
        <f t="shared" si="86"/>
        <v>0</v>
      </c>
      <c r="H478" s="1"/>
      <c r="I478" s="1"/>
      <c r="J478" s="1"/>
      <c r="K478" s="40"/>
      <c r="L478" s="1"/>
      <c r="M478" s="1"/>
      <c r="N478" s="1"/>
      <c r="O478" s="40">
        <f t="shared" si="87"/>
        <v>1240.17001</v>
      </c>
      <c r="P478" s="1">
        <v>0</v>
      </c>
      <c r="Q478" s="1">
        <v>1240.17001</v>
      </c>
      <c r="R478" s="1">
        <v>0</v>
      </c>
      <c r="S478" s="40">
        <v>1240.17001</v>
      </c>
      <c r="T478" s="1"/>
      <c r="U478" s="1">
        <v>1240.17001</v>
      </c>
      <c r="V478" s="1"/>
      <c r="W478" s="40">
        <v>1240.17001</v>
      </c>
      <c r="X478" s="1"/>
      <c r="Y478" s="1">
        <v>1240.17001</v>
      </c>
      <c r="Z478" s="1"/>
      <c r="AA478" s="20">
        <f t="shared" si="88"/>
        <v>0</v>
      </c>
      <c r="AB478" s="1">
        <f t="shared" si="93"/>
        <v>0</v>
      </c>
      <c r="AC478" s="40">
        <f t="shared" si="93"/>
        <v>0</v>
      </c>
      <c r="AD478" s="4">
        <f t="shared" si="93"/>
        <v>0</v>
      </c>
      <c r="AE478" s="40">
        <f t="shared" si="89"/>
        <v>0</v>
      </c>
      <c r="AF478" s="136"/>
      <c r="AG478" s="21"/>
      <c r="AH478" s="137"/>
      <c r="AI478" s="21"/>
      <c r="AJ478" s="21"/>
      <c r="AM478" s="119">
        <f t="shared" si="92"/>
        <v>0</v>
      </c>
      <c r="AN478" s="119">
        <f t="shared" si="91"/>
        <v>0</v>
      </c>
    </row>
    <row r="479" spans="1:40" s="122" customFormat="1" ht="19.899999999999999" customHeight="1" x14ac:dyDescent="0.2">
      <c r="A479" s="15"/>
      <c r="B479" s="127" t="s">
        <v>34</v>
      </c>
      <c r="C479" s="1">
        <v>359.89229</v>
      </c>
      <c r="D479" s="1"/>
      <c r="E479" s="1">
        <v>0</v>
      </c>
      <c r="F479" s="1">
        <v>0</v>
      </c>
      <c r="G479" s="40">
        <f t="shared" si="86"/>
        <v>0</v>
      </c>
      <c r="H479" s="1"/>
      <c r="I479" s="1"/>
      <c r="J479" s="1"/>
      <c r="K479" s="40"/>
      <c r="L479" s="1"/>
      <c r="M479" s="1"/>
      <c r="N479" s="1"/>
      <c r="O479" s="40">
        <f t="shared" si="87"/>
        <v>634.82952000000046</v>
      </c>
      <c r="P479" s="1">
        <v>0</v>
      </c>
      <c r="Q479" s="1">
        <v>634.82952000000046</v>
      </c>
      <c r="R479" s="1">
        <v>0</v>
      </c>
      <c r="S479" s="40">
        <f>T479+U479+V479</f>
        <v>342.17828999999983</v>
      </c>
      <c r="T479" s="1">
        <f>T475-SUM(T476:T478)</f>
        <v>0</v>
      </c>
      <c r="U479" s="1">
        <f>U475-SUM(U476:U478)</f>
        <v>342.17828999999983</v>
      </c>
      <c r="V479" s="1">
        <f>V475-SUM(V476:V478)</f>
        <v>0</v>
      </c>
      <c r="W479" s="40">
        <f>X479+Y479+Z479</f>
        <v>342.17829000000074</v>
      </c>
      <c r="X479" s="1">
        <f>X475-SUM(X476:X478)</f>
        <v>0</v>
      </c>
      <c r="Y479" s="1">
        <f>Y475-SUM(Y476:Y478)</f>
        <v>342.17829000000074</v>
      </c>
      <c r="Z479" s="1">
        <f>Z475-SUM(Z476:Z478)</f>
        <v>0</v>
      </c>
      <c r="AA479" s="20">
        <f t="shared" si="88"/>
        <v>9.0949470177292824E-13</v>
      </c>
      <c r="AB479" s="1">
        <f t="shared" si="93"/>
        <v>0</v>
      </c>
      <c r="AC479" s="40">
        <f t="shared" si="93"/>
        <v>9.0949470177292824E-13</v>
      </c>
      <c r="AD479" s="4">
        <f t="shared" si="93"/>
        <v>0</v>
      </c>
      <c r="AE479" s="40">
        <f t="shared" si="89"/>
        <v>0</v>
      </c>
      <c r="AF479" s="136"/>
      <c r="AG479" s="21"/>
      <c r="AH479" s="137"/>
      <c r="AI479" s="21"/>
      <c r="AJ479" s="21"/>
      <c r="AM479" s="119">
        <f t="shared" si="92"/>
        <v>9.0949470177292824E-13</v>
      </c>
      <c r="AN479" s="119">
        <f t="shared" si="91"/>
        <v>9.0949470177292824E-13</v>
      </c>
    </row>
    <row r="480" spans="1:40" s="122" customFormat="1" ht="67.5" x14ac:dyDescent="0.2">
      <c r="A480" s="15">
        <v>91</v>
      </c>
      <c r="B480" s="145" t="s">
        <v>98</v>
      </c>
      <c r="C480" s="24">
        <v>8763.6307599999982</v>
      </c>
      <c r="D480" s="24">
        <f>SUM(D481:D484)</f>
        <v>0</v>
      </c>
      <c r="E480" s="24">
        <v>0</v>
      </c>
      <c r="F480" s="24">
        <v>0</v>
      </c>
      <c r="G480" s="141">
        <f t="shared" si="86"/>
        <v>0</v>
      </c>
      <c r="H480" s="24"/>
      <c r="I480" s="24"/>
      <c r="J480" s="24"/>
      <c r="K480" s="141">
        <f>L480+M480+N480</f>
        <v>0</v>
      </c>
      <c r="L480" s="26"/>
      <c r="M480" s="26"/>
      <c r="N480" s="26"/>
      <c r="O480" s="25">
        <f t="shared" si="87"/>
        <v>8867.5</v>
      </c>
      <c r="P480" s="26">
        <v>0</v>
      </c>
      <c r="Q480" s="26">
        <v>8867.5</v>
      </c>
      <c r="R480" s="26">
        <v>0</v>
      </c>
      <c r="S480" s="40">
        <f>T480+U480+V480</f>
        <v>8738.1187599999994</v>
      </c>
      <c r="T480" s="1">
        <v>0</v>
      </c>
      <c r="U480" s="1">
        <v>8738.1187599999994</v>
      </c>
      <c r="V480" s="1">
        <v>0</v>
      </c>
      <c r="W480" s="25">
        <f>X480+Y480+Z480</f>
        <v>8738.1187599999994</v>
      </c>
      <c r="X480" s="26">
        <v>0</v>
      </c>
      <c r="Y480" s="26">
        <v>8738.1187599999994</v>
      </c>
      <c r="Z480" s="26">
        <v>0</v>
      </c>
      <c r="AA480" s="20">
        <f t="shared" si="88"/>
        <v>0</v>
      </c>
      <c r="AB480" s="1">
        <f t="shared" si="93"/>
        <v>0</v>
      </c>
      <c r="AC480" s="40">
        <f t="shared" si="93"/>
        <v>0</v>
      </c>
      <c r="AD480" s="4">
        <f t="shared" si="93"/>
        <v>0</v>
      </c>
      <c r="AE480" s="25">
        <f t="shared" si="89"/>
        <v>0</v>
      </c>
      <c r="AF480" s="147"/>
      <c r="AG480" s="148"/>
      <c r="AH480" s="149"/>
      <c r="AI480" s="25" t="s">
        <v>232</v>
      </c>
      <c r="AJ480" s="25" t="s">
        <v>232</v>
      </c>
      <c r="AM480" s="119">
        <f t="shared" si="92"/>
        <v>0</v>
      </c>
      <c r="AN480" s="119">
        <f t="shared" si="91"/>
        <v>0</v>
      </c>
    </row>
    <row r="481" spans="1:40" s="122" customFormat="1" ht="19.899999999999999" customHeight="1" x14ac:dyDescent="0.2">
      <c r="A481" s="15"/>
      <c r="B481" s="127" t="s">
        <v>31</v>
      </c>
      <c r="C481" s="1">
        <v>0</v>
      </c>
      <c r="D481" s="1">
        <f>C481</f>
        <v>0</v>
      </c>
      <c r="E481" s="1">
        <v>0</v>
      </c>
      <c r="F481" s="1">
        <v>0</v>
      </c>
      <c r="G481" s="40">
        <f t="shared" si="86"/>
        <v>0</v>
      </c>
      <c r="H481" s="1"/>
      <c r="I481" s="1"/>
      <c r="J481" s="1"/>
      <c r="K481" s="40"/>
      <c r="L481" s="1"/>
      <c r="M481" s="1"/>
      <c r="N481" s="1"/>
      <c r="O481" s="40">
        <f t="shared" si="87"/>
        <v>0</v>
      </c>
      <c r="P481" s="1">
        <v>0</v>
      </c>
      <c r="Q481" s="1">
        <v>0</v>
      </c>
      <c r="R481" s="1">
        <v>0</v>
      </c>
      <c r="S481" s="40">
        <v>0</v>
      </c>
      <c r="T481" s="1"/>
      <c r="U481" s="1"/>
      <c r="V481" s="1"/>
      <c r="W481" s="40">
        <v>0</v>
      </c>
      <c r="X481" s="1"/>
      <c r="Y481" s="1"/>
      <c r="Z481" s="1"/>
      <c r="AA481" s="20">
        <f t="shared" si="88"/>
        <v>0</v>
      </c>
      <c r="AB481" s="1">
        <f t="shared" si="93"/>
        <v>0</v>
      </c>
      <c r="AC481" s="40">
        <f t="shared" si="93"/>
        <v>0</v>
      </c>
      <c r="AD481" s="4">
        <f t="shared" si="93"/>
        <v>0</v>
      </c>
      <c r="AE481" s="40">
        <f t="shared" si="89"/>
        <v>0</v>
      </c>
      <c r="AF481" s="136"/>
      <c r="AG481" s="21"/>
      <c r="AH481" s="137"/>
      <c r="AI481" s="21"/>
      <c r="AJ481" s="21"/>
      <c r="AM481" s="119">
        <f t="shared" si="92"/>
        <v>0</v>
      </c>
      <c r="AN481" s="119">
        <f t="shared" si="91"/>
        <v>0</v>
      </c>
    </row>
    <row r="482" spans="1:40" s="122" customFormat="1" ht="19.899999999999999" customHeight="1" x14ac:dyDescent="0.2">
      <c r="A482" s="15"/>
      <c r="B482" s="127" t="s">
        <v>32</v>
      </c>
      <c r="C482" s="1">
        <v>7065.8149899999999</v>
      </c>
      <c r="D482" s="1"/>
      <c r="E482" s="1">
        <v>0</v>
      </c>
      <c r="F482" s="1">
        <v>0</v>
      </c>
      <c r="G482" s="40">
        <f t="shared" si="86"/>
        <v>0</v>
      </c>
      <c r="H482" s="1"/>
      <c r="I482" s="1"/>
      <c r="J482" s="1"/>
      <c r="K482" s="40"/>
      <c r="L482" s="1"/>
      <c r="M482" s="1"/>
      <c r="N482" s="1"/>
      <c r="O482" s="40">
        <f t="shared" si="87"/>
        <v>7065.8149899999999</v>
      </c>
      <c r="P482" s="1">
        <v>0</v>
      </c>
      <c r="Q482" s="1">
        <v>7065.8149899999999</v>
      </c>
      <c r="R482" s="1">
        <v>0</v>
      </c>
      <c r="S482" s="40">
        <v>7065.8149899999999</v>
      </c>
      <c r="T482" s="1"/>
      <c r="U482" s="1">
        <v>7065.8149899999999</v>
      </c>
      <c r="V482" s="1"/>
      <c r="W482" s="40">
        <v>7065.8149899999999</v>
      </c>
      <c r="X482" s="1"/>
      <c r="Y482" s="1">
        <v>7065.8149899999999</v>
      </c>
      <c r="Z482" s="1"/>
      <c r="AA482" s="20">
        <f t="shared" si="88"/>
        <v>0</v>
      </c>
      <c r="AB482" s="1">
        <f t="shared" si="93"/>
        <v>0</v>
      </c>
      <c r="AC482" s="40">
        <f t="shared" si="93"/>
        <v>0</v>
      </c>
      <c r="AD482" s="4">
        <f t="shared" si="93"/>
        <v>0</v>
      </c>
      <c r="AE482" s="40">
        <f t="shared" si="89"/>
        <v>0</v>
      </c>
      <c r="AF482" s="136"/>
      <c r="AG482" s="21"/>
      <c r="AH482" s="137"/>
      <c r="AI482" s="21"/>
      <c r="AJ482" s="21"/>
      <c r="AM482" s="119">
        <f t="shared" si="92"/>
        <v>0</v>
      </c>
      <c r="AN482" s="119">
        <f t="shared" si="91"/>
        <v>0</v>
      </c>
    </row>
    <row r="483" spans="1:40" s="122" customFormat="1" ht="19.899999999999999" customHeight="1" x14ac:dyDescent="0.2">
      <c r="A483" s="15"/>
      <c r="B483" s="127" t="s">
        <v>33</v>
      </c>
      <c r="C483" s="1">
        <v>1168.3135300000001</v>
      </c>
      <c r="D483" s="1"/>
      <c r="E483" s="1">
        <v>0</v>
      </c>
      <c r="F483" s="1">
        <v>0</v>
      </c>
      <c r="G483" s="40">
        <f t="shared" si="86"/>
        <v>0</v>
      </c>
      <c r="H483" s="1"/>
      <c r="I483" s="1"/>
      <c r="J483" s="1"/>
      <c r="K483" s="40"/>
      <c r="L483" s="1"/>
      <c r="M483" s="1"/>
      <c r="N483" s="1"/>
      <c r="O483" s="40">
        <f t="shared" si="87"/>
        <v>1168.3135300000001</v>
      </c>
      <c r="P483" s="1">
        <v>0</v>
      </c>
      <c r="Q483" s="1">
        <v>1168.3135300000001</v>
      </c>
      <c r="R483" s="1">
        <v>0</v>
      </c>
      <c r="S483" s="40">
        <v>1168.3135300000001</v>
      </c>
      <c r="T483" s="1"/>
      <c r="U483" s="1">
        <v>1168.3135300000001</v>
      </c>
      <c r="V483" s="1"/>
      <c r="W483" s="40">
        <v>1168.3135300000001</v>
      </c>
      <c r="X483" s="1"/>
      <c r="Y483" s="1">
        <v>1168.3135300000001</v>
      </c>
      <c r="Z483" s="1"/>
      <c r="AA483" s="20">
        <f t="shared" si="88"/>
        <v>0</v>
      </c>
      <c r="AB483" s="1">
        <f t="shared" si="93"/>
        <v>0</v>
      </c>
      <c r="AC483" s="40">
        <f t="shared" si="93"/>
        <v>0</v>
      </c>
      <c r="AD483" s="4">
        <f t="shared" si="93"/>
        <v>0</v>
      </c>
      <c r="AE483" s="40">
        <f t="shared" si="89"/>
        <v>0</v>
      </c>
      <c r="AF483" s="136"/>
      <c r="AG483" s="21"/>
      <c r="AH483" s="137"/>
      <c r="AI483" s="21"/>
      <c r="AJ483" s="21"/>
      <c r="AM483" s="119">
        <f t="shared" si="92"/>
        <v>0</v>
      </c>
      <c r="AN483" s="119">
        <f t="shared" si="91"/>
        <v>0</v>
      </c>
    </row>
    <row r="484" spans="1:40" s="122" customFormat="1" ht="19.899999999999999" customHeight="1" x14ac:dyDescent="0.2">
      <c r="A484" s="15"/>
      <c r="B484" s="127" t="s">
        <v>34</v>
      </c>
      <c r="C484" s="1">
        <v>529.50223999999992</v>
      </c>
      <c r="D484" s="1"/>
      <c r="E484" s="1">
        <v>0</v>
      </c>
      <c r="F484" s="1">
        <v>0</v>
      </c>
      <c r="G484" s="40">
        <f t="shared" si="86"/>
        <v>0</v>
      </c>
      <c r="H484" s="1"/>
      <c r="I484" s="1"/>
      <c r="J484" s="1"/>
      <c r="K484" s="40"/>
      <c r="L484" s="1"/>
      <c r="M484" s="1"/>
      <c r="N484" s="1"/>
      <c r="O484" s="40">
        <f t="shared" si="87"/>
        <v>633.37148000000172</v>
      </c>
      <c r="P484" s="1">
        <v>0</v>
      </c>
      <c r="Q484" s="1">
        <v>633.37148000000172</v>
      </c>
      <c r="R484" s="1">
        <v>0</v>
      </c>
      <c r="S484" s="40">
        <f>T484+U484+V484</f>
        <v>503.99023999999918</v>
      </c>
      <c r="T484" s="1">
        <f>T480-SUM(T481:T483)</f>
        <v>0</v>
      </c>
      <c r="U484" s="1">
        <f>U480-SUM(U481:U483)</f>
        <v>503.99023999999918</v>
      </c>
      <c r="V484" s="1">
        <f>V480-SUM(V481:V483)</f>
        <v>0</v>
      </c>
      <c r="W484" s="40">
        <f>X484+Y484+Z484</f>
        <v>503.99023999999918</v>
      </c>
      <c r="X484" s="1">
        <f>X480-SUM(X481:X483)</f>
        <v>0</v>
      </c>
      <c r="Y484" s="1">
        <f>Y480-SUM(Y481:Y483)</f>
        <v>503.99023999999918</v>
      </c>
      <c r="Z484" s="1">
        <f>Z480-SUM(Z481:Z483)</f>
        <v>0</v>
      </c>
      <c r="AA484" s="20">
        <f t="shared" si="88"/>
        <v>0</v>
      </c>
      <c r="AB484" s="1">
        <f t="shared" si="93"/>
        <v>0</v>
      </c>
      <c r="AC484" s="40">
        <f t="shared" si="93"/>
        <v>0</v>
      </c>
      <c r="AD484" s="4">
        <f t="shared" si="93"/>
        <v>0</v>
      </c>
      <c r="AE484" s="40">
        <f t="shared" si="89"/>
        <v>0</v>
      </c>
      <c r="AF484" s="136"/>
      <c r="AG484" s="21"/>
      <c r="AH484" s="137"/>
      <c r="AI484" s="21"/>
      <c r="AJ484" s="21"/>
      <c r="AM484" s="119">
        <f t="shared" si="92"/>
        <v>0</v>
      </c>
      <c r="AN484" s="119">
        <f t="shared" si="91"/>
        <v>0</v>
      </c>
    </row>
    <row r="485" spans="1:40" s="122" customFormat="1" ht="54" x14ac:dyDescent="0.2">
      <c r="A485" s="15">
        <v>92</v>
      </c>
      <c r="B485" s="145" t="s">
        <v>99</v>
      </c>
      <c r="C485" s="24">
        <v>5991.1141799999996</v>
      </c>
      <c r="D485" s="24">
        <f>SUM(D486:D489)</f>
        <v>0</v>
      </c>
      <c r="E485" s="24">
        <v>0</v>
      </c>
      <c r="F485" s="24">
        <v>0</v>
      </c>
      <c r="G485" s="141">
        <f t="shared" si="86"/>
        <v>0</v>
      </c>
      <c r="H485" s="24"/>
      <c r="I485" s="24"/>
      <c r="J485" s="24"/>
      <c r="K485" s="141">
        <f>L485+M485+N485</f>
        <v>0</v>
      </c>
      <c r="L485" s="26"/>
      <c r="M485" s="26"/>
      <c r="N485" s="26"/>
      <c r="O485" s="25">
        <f t="shared" si="87"/>
        <v>6125.9</v>
      </c>
      <c r="P485" s="26">
        <v>0</v>
      </c>
      <c r="Q485" s="26">
        <v>6125.9</v>
      </c>
      <c r="R485" s="26">
        <v>0</v>
      </c>
      <c r="S485" s="40">
        <f>T485+U485+V485</f>
        <v>5968.0081799999998</v>
      </c>
      <c r="T485" s="1">
        <v>0</v>
      </c>
      <c r="U485" s="1">
        <v>5968.0081799999998</v>
      </c>
      <c r="V485" s="1">
        <v>0</v>
      </c>
      <c r="W485" s="25">
        <f>X485+Y485+Z485</f>
        <v>5968.0081799999998</v>
      </c>
      <c r="X485" s="26">
        <v>0</v>
      </c>
      <c r="Y485" s="26">
        <v>5968.0081799999998</v>
      </c>
      <c r="Z485" s="26">
        <v>0</v>
      </c>
      <c r="AA485" s="20">
        <f t="shared" si="88"/>
        <v>0</v>
      </c>
      <c r="AB485" s="1">
        <f t="shared" ref="AB485:AD516" si="94">X485+H485-L485-(T485-AF485)</f>
        <v>0</v>
      </c>
      <c r="AC485" s="40">
        <f t="shared" si="94"/>
        <v>0</v>
      </c>
      <c r="AD485" s="4">
        <f t="shared" si="94"/>
        <v>0</v>
      </c>
      <c r="AE485" s="25">
        <f t="shared" si="89"/>
        <v>0</v>
      </c>
      <c r="AF485" s="147"/>
      <c r="AG485" s="148"/>
      <c r="AH485" s="149"/>
      <c r="AI485" s="25" t="s">
        <v>232</v>
      </c>
      <c r="AJ485" s="25" t="s">
        <v>232</v>
      </c>
      <c r="AM485" s="119">
        <f t="shared" si="92"/>
        <v>0</v>
      </c>
      <c r="AN485" s="119">
        <f t="shared" si="91"/>
        <v>0</v>
      </c>
    </row>
    <row r="486" spans="1:40" s="122" customFormat="1" ht="19.899999999999999" customHeight="1" x14ac:dyDescent="0.2">
      <c r="A486" s="15"/>
      <c r="B486" s="127" t="s">
        <v>31</v>
      </c>
      <c r="C486" s="1">
        <v>0</v>
      </c>
      <c r="D486" s="1">
        <f>C486</f>
        <v>0</v>
      </c>
      <c r="E486" s="1">
        <v>0</v>
      </c>
      <c r="F486" s="1">
        <v>0</v>
      </c>
      <c r="G486" s="40">
        <f t="shared" si="86"/>
        <v>0</v>
      </c>
      <c r="H486" s="1"/>
      <c r="I486" s="1"/>
      <c r="J486" s="1"/>
      <c r="K486" s="40"/>
      <c r="L486" s="1"/>
      <c r="M486" s="1"/>
      <c r="N486" s="1"/>
      <c r="O486" s="40">
        <f t="shared" si="87"/>
        <v>0</v>
      </c>
      <c r="P486" s="1">
        <v>0</v>
      </c>
      <c r="Q486" s="1">
        <v>0</v>
      </c>
      <c r="R486" s="1">
        <v>0</v>
      </c>
      <c r="S486" s="40">
        <v>0</v>
      </c>
      <c r="T486" s="1"/>
      <c r="U486" s="1"/>
      <c r="V486" s="1"/>
      <c r="W486" s="40">
        <v>0</v>
      </c>
      <c r="X486" s="1"/>
      <c r="Y486" s="1"/>
      <c r="Z486" s="1"/>
      <c r="AA486" s="20">
        <f t="shared" si="88"/>
        <v>0</v>
      </c>
      <c r="AB486" s="1">
        <f t="shared" si="94"/>
        <v>0</v>
      </c>
      <c r="AC486" s="40">
        <f t="shared" si="94"/>
        <v>0</v>
      </c>
      <c r="AD486" s="4">
        <f t="shared" si="94"/>
        <v>0</v>
      </c>
      <c r="AE486" s="40">
        <f t="shared" si="89"/>
        <v>0</v>
      </c>
      <c r="AF486" s="136"/>
      <c r="AG486" s="21"/>
      <c r="AH486" s="137"/>
      <c r="AI486" s="21"/>
      <c r="AJ486" s="21"/>
      <c r="AM486" s="119">
        <f t="shared" si="92"/>
        <v>0</v>
      </c>
      <c r="AN486" s="119">
        <f t="shared" si="91"/>
        <v>0</v>
      </c>
    </row>
    <row r="487" spans="1:40" s="122" customFormat="1" ht="19.899999999999999" customHeight="1" x14ac:dyDescent="0.2">
      <c r="A487" s="15"/>
      <c r="B487" s="127" t="s">
        <v>32</v>
      </c>
      <c r="C487" s="1">
        <v>4317.10059</v>
      </c>
      <c r="D487" s="1"/>
      <c r="E487" s="1">
        <v>0</v>
      </c>
      <c r="F487" s="1">
        <v>0</v>
      </c>
      <c r="G487" s="40">
        <f t="shared" si="86"/>
        <v>0</v>
      </c>
      <c r="H487" s="1"/>
      <c r="I487" s="1"/>
      <c r="J487" s="1"/>
      <c r="K487" s="40"/>
      <c r="L487" s="1"/>
      <c r="M487" s="1"/>
      <c r="N487" s="1"/>
      <c r="O487" s="40">
        <f t="shared" si="87"/>
        <v>4317.10059</v>
      </c>
      <c r="P487" s="1">
        <v>0</v>
      </c>
      <c r="Q487" s="1">
        <v>4317.10059</v>
      </c>
      <c r="R487" s="1">
        <v>0</v>
      </c>
      <c r="S487" s="40">
        <v>4317.10059</v>
      </c>
      <c r="T487" s="1"/>
      <c r="U487" s="1">
        <v>4317.1005899999991</v>
      </c>
      <c r="V487" s="1"/>
      <c r="W487" s="40">
        <v>4317.1005899999991</v>
      </c>
      <c r="X487" s="1"/>
      <c r="Y487" s="1">
        <v>4317.1005899999991</v>
      </c>
      <c r="Z487" s="1"/>
      <c r="AA487" s="20">
        <f t="shared" si="88"/>
        <v>0</v>
      </c>
      <c r="AB487" s="1">
        <f t="shared" si="94"/>
        <v>0</v>
      </c>
      <c r="AC487" s="40">
        <f t="shared" si="94"/>
        <v>0</v>
      </c>
      <c r="AD487" s="4">
        <f t="shared" si="94"/>
        <v>0</v>
      </c>
      <c r="AE487" s="40">
        <f t="shared" si="89"/>
        <v>0</v>
      </c>
      <c r="AF487" s="136"/>
      <c r="AG487" s="21"/>
      <c r="AH487" s="137"/>
      <c r="AI487" s="21"/>
      <c r="AJ487" s="21"/>
      <c r="AM487" s="119">
        <f t="shared" si="92"/>
        <v>0</v>
      </c>
      <c r="AN487" s="119">
        <f t="shared" si="91"/>
        <v>0</v>
      </c>
    </row>
    <row r="488" spans="1:40" s="122" customFormat="1" ht="19.899999999999999" customHeight="1" x14ac:dyDescent="0.2">
      <c r="A488" s="15"/>
      <c r="B488" s="127" t="s">
        <v>33</v>
      </c>
      <c r="C488" s="1">
        <v>1240.17001</v>
      </c>
      <c r="D488" s="1"/>
      <c r="E488" s="1">
        <v>0</v>
      </c>
      <c r="F488" s="1">
        <v>0</v>
      </c>
      <c r="G488" s="40">
        <f t="shared" si="86"/>
        <v>0</v>
      </c>
      <c r="H488" s="1"/>
      <c r="I488" s="1"/>
      <c r="J488" s="1"/>
      <c r="K488" s="40"/>
      <c r="L488" s="1"/>
      <c r="M488" s="1"/>
      <c r="N488" s="1"/>
      <c r="O488" s="40">
        <f t="shared" si="87"/>
        <v>1240.17001</v>
      </c>
      <c r="P488" s="1">
        <v>0</v>
      </c>
      <c r="Q488" s="1">
        <v>1240.17001</v>
      </c>
      <c r="R488" s="1">
        <v>0</v>
      </c>
      <c r="S488" s="40">
        <v>1240.17001</v>
      </c>
      <c r="T488" s="1"/>
      <c r="U488" s="1">
        <v>1240.17001</v>
      </c>
      <c r="V488" s="1"/>
      <c r="W488" s="40">
        <v>1240.17001</v>
      </c>
      <c r="X488" s="1"/>
      <c r="Y488" s="40">
        <v>1240.17001</v>
      </c>
      <c r="Z488" s="1"/>
      <c r="AA488" s="20">
        <f t="shared" si="88"/>
        <v>0</v>
      </c>
      <c r="AB488" s="1">
        <f t="shared" si="94"/>
        <v>0</v>
      </c>
      <c r="AC488" s="40">
        <f t="shared" si="94"/>
        <v>0</v>
      </c>
      <c r="AD488" s="4">
        <f t="shared" si="94"/>
        <v>0</v>
      </c>
      <c r="AE488" s="40">
        <f t="shared" si="89"/>
        <v>0</v>
      </c>
      <c r="AF488" s="136"/>
      <c r="AG488" s="21"/>
      <c r="AH488" s="137"/>
      <c r="AI488" s="21"/>
      <c r="AJ488" s="21"/>
      <c r="AM488" s="119">
        <f t="shared" si="92"/>
        <v>0</v>
      </c>
      <c r="AN488" s="119">
        <f t="shared" si="91"/>
        <v>0</v>
      </c>
    </row>
    <row r="489" spans="1:40" s="122" customFormat="1" ht="19.899999999999999" customHeight="1" x14ac:dyDescent="0.2">
      <c r="A489" s="15"/>
      <c r="B489" s="127" t="s">
        <v>34</v>
      </c>
      <c r="C489" s="1">
        <v>433.84357999999997</v>
      </c>
      <c r="D489" s="1"/>
      <c r="E489" s="1">
        <v>0</v>
      </c>
      <c r="F489" s="1">
        <v>0</v>
      </c>
      <c r="G489" s="40">
        <f t="shared" si="86"/>
        <v>0</v>
      </c>
      <c r="H489" s="1"/>
      <c r="I489" s="1"/>
      <c r="J489" s="1"/>
      <c r="K489" s="40"/>
      <c r="L489" s="1"/>
      <c r="M489" s="1"/>
      <c r="N489" s="1"/>
      <c r="O489" s="40">
        <f t="shared" si="87"/>
        <v>568.62940000000003</v>
      </c>
      <c r="P489" s="1">
        <v>0</v>
      </c>
      <c r="Q489" s="1">
        <v>568.62940000000003</v>
      </c>
      <c r="R489" s="1">
        <v>0</v>
      </c>
      <c r="S489" s="40">
        <f>T489+U489+V489</f>
        <v>410.73758000000089</v>
      </c>
      <c r="T489" s="1">
        <f>T485-SUM(T486:T488)</f>
        <v>0</v>
      </c>
      <c r="U489" s="1">
        <f>U485-SUM(U486:U488)</f>
        <v>410.73758000000089</v>
      </c>
      <c r="V489" s="1">
        <f>V485-SUM(V486:V488)</f>
        <v>0</v>
      </c>
      <c r="W489" s="40">
        <f>X489+Y489+Z489</f>
        <v>410.73758000000089</v>
      </c>
      <c r="X489" s="1">
        <f>X485-SUM(X486:X488)</f>
        <v>0</v>
      </c>
      <c r="Y489" s="1">
        <f>Y485-SUM(Y486:Y488)</f>
        <v>410.73758000000089</v>
      </c>
      <c r="Z489" s="1">
        <f>Z485-SUM(Z486:Z488)</f>
        <v>0</v>
      </c>
      <c r="AA489" s="20">
        <f t="shared" si="88"/>
        <v>0</v>
      </c>
      <c r="AB489" s="1">
        <f t="shared" si="94"/>
        <v>0</v>
      </c>
      <c r="AC489" s="40">
        <f t="shared" si="94"/>
        <v>0</v>
      </c>
      <c r="AD489" s="4">
        <f t="shared" si="94"/>
        <v>0</v>
      </c>
      <c r="AE489" s="40">
        <f t="shared" si="89"/>
        <v>0</v>
      </c>
      <c r="AF489" s="136"/>
      <c r="AG489" s="21"/>
      <c r="AH489" s="137"/>
      <c r="AI489" s="21"/>
      <c r="AJ489" s="21"/>
      <c r="AM489" s="119">
        <f t="shared" si="92"/>
        <v>0</v>
      </c>
      <c r="AN489" s="119">
        <f t="shared" si="91"/>
        <v>0</v>
      </c>
    </row>
    <row r="490" spans="1:40" s="122" customFormat="1" ht="54" x14ac:dyDescent="0.2">
      <c r="A490" s="15">
        <v>93</v>
      </c>
      <c r="B490" s="145" t="s">
        <v>100</v>
      </c>
      <c r="C490" s="24">
        <v>8858.1205200000004</v>
      </c>
      <c r="D490" s="24">
        <f>SUM(D491:D494)</f>
        <v>0</v>
      </c>
      <c r="E490" s="24">
        <v>0</v>
      </c>
      <c r="F490" s="24">
        <v>0</v>
      </c>
      <c r="G490" s="141">
        <f t="shared" si="86"/>
        <v>0</v>
      </c>
      <c r="H490" s="24"/>
      <c r="I490" s="24"/>
      <c r="J490" s="24"/>
      <c r="K490" s="141">
        <f>L490+M490+N490</f>
        <v>0</v>
      </c>
      <c r="L490" s="26"/>
      <c r="M490" s="26"/>
      <c r="N490" s="26"/>
      <c r="O490" s="25">
        <f t="shared" si="87"/>
        <v>8867.5</v>
      </c>
      <c r="P490" s="26">
        <v>0</v>
      </c>
      <c r="Q490" s="26">
        <v>8867.5</v>
      </c>
      <c r="R490" s="26">
        <v>0</v>
      </c>
      <c r="S490" s="40">
        <f>T490+U490+V490</f>
        <v>8826.6705299999994</v>
      </c>
      <c r="T490" s="1">
        <v>0</v>
      </c>
      <c r="U490" s="1">
        <v>8826.6705299999994</v>
      </c>
      <c r="V490" s="1">
        <v>0</v>
      </c>
      <c r="W490" s="25">
        <f>X490+Y490+Z490</f>
        <v>8826.6705299999994</v>
      </c>
      <c r="X490" s="26">
        <v>0</v>
      </c>
      <c r="Y490" s="26">
        <v>8826.6705299999994</v>
      </c>
      <c r="Z490" s="26">
        <v>0</v>
      </c>
      <c r="AA490" s="20">
        <f t="shared" si="88"/>
        <v>0</v>
      </c>
      <c r="AB490" s="1">
        <f t="shared" si="94"/>
        <v>0</v>
      </c>
      <c r="AC490" s="40">
        <f t="shared" si="94"/>
        <v>0</v>
      </c>
      <c r="AD490" s="4">
        <f t="shared" si="94"/>
        <v>0</v>
      </c>
      <c r="AE490" s="25">
        <f t="shared" si="89"/>
        <v>0</v>
      </c>
      <c r="AF490" s="147"/>
      <c r="AG490" s="148"/>
      <c r="AH490" s="149"/>
      <c r="AI490" s="25" t="s">
        <v>232</v>
      </c>
      <c r="AJ490" s="25" t="s">
        <v>232</v>
      </c>
      <c r="AM490" s="119">
        <f t="shared" si="92"/>
        <v>0</v>
      </c>
      <c r="AN490" s="119">
        <f t="shared" si="91"/>
        <v>0</v>
      </c>
    </row>
    <row r="491" spans="1:40" s="122" customFormat="1" ht="19.899999999999999" customHeight="1" x14ac:dyDescent="0.2">
      <c r="A491" s="15"/>
      <c r="B491" s="127" t="s">
        <v>31</v>
      </c>
      <c r="C491" s="1">
        <v>0</v>
      </c>
      <c r="D491" s="1">
        <f>C491</f>
        <v>0</v>
      </c>
      <c r="E491" s="1">
        <v>0</v>
      </c>
      <c r="F491" s="1">
        <v>0</v>
      </c>
      <c r="G491" s="40">
        <f t="shared" si="86"/>
        <v>0</v>
      </c>
      <c r="H491" s="1"/>
      <c r="I491" s="1"/>
      <c r="J491" s="1"/>
      <c r="K491" s="40"/>
      <c r="L491" s="1"/>
      <c r="M491" s="1"/>
      <c r="N491" s="1"/>
      <c r="O491" s="40">
        <f t="shared" si="87"/>
        <v>0</v>
      </c>
      <c r="P491" s="1">
        <v>0</v>
      </c>
      <c r="Q491" s="1">
        <v>0</v>
      </c>
      <c r="R491" s="1">
        <v>0</v>
      </c>
      <c r="S491" s="40">
        <v>0</v>
      </c>
      <c r="T491" s="1"/>
      <c r="U491" s="1"/>
      <c r="V491" s="1"/>
      <c r="W491" s="40">
        <v>0</v>
      </c>
      <c r="X491" s="1"/>
      <c r="Y491" s="1"/>
      <c r="Z491" s="1"/>
      <c r="AA491" s="20">
        <f t="shared" si="88"/>
        <v>0</v>
      </c>
      <c r="AB491" s="1">
        <f t="shared" si="94"/>
        <v>0</v>
      </c>
      <c r="AC491" s="40">
        <f t="shared" si="94"/>
        <v>0</v>
      </c>
      <c r="AD491" s="4">
        <f t="shared" si="94"/>
        <v>0</v>
      </c>
      <c r="AE491" s="40">
        <f t="shared" si="89"/>
        <v>0</v>
      </c>
      <c r="AF491" s="136"/>
      <c r="AG491" s="21"/>
      <c r="AH491" s="137"/>
      <c r="AI491" s="21"/>
      <c r="AJ491" s="21"/>
      <c r="AM491" s="119">
        <f t="shared" si="92"/>
        <v>0</v>
      </c>
      <c r="AN491" s="119">
        <f t="shared" si="91"/>
        <v>0</v>
      </c>
    </row>
    <row r="492" spans="1:40" s="122" customFormat="1" ht="19.899999999999999" customHeight="1" x14ac:dyDescent="0.2">
      <c r="A492" s="15"/>
      <c r="B492" s="127" t="s">
        <v>32</v>
      </c>
      <c r="C492" s="1">
        <v>7154.3667599999999</v>
      </c>
      <c r="D492" s="1"/>
      <c r="E492" s="1">
        <v>0</v>
      </c>
      <c r="F492" s="1">
        <v>0</v>
      </c>
      <c r="G492" s="40">
        <f t="shared" si="86"/>
        <v>0</v>
      </c>
      <c r="H492" s="1"/>
      <c r="I492" s="1"/>
      <c r="J492" s="1"/>
      <c r="K492" s="40"/>
      <c r="L492" s="1"/>
      <c r="M492" s="1"/>
      <c r="N492" s="1"/>
      <c r="O492" s="40">
        <f t="shared" si="87"/>
        <v>7154.3667599999999</v>
      </c>
      <c r="P492" s="1">
        <v>0</v>
      </c>
      <c r="Q492" s="1">
        <v>7154.3667599999999</v>
      </c>
      <c r="R492" s="1">
        <v>0</v>
      </c>
      <c r="S492" s="40">
        <v>7154.3667599999999</v>
      </c>
      <c r="T492" s="1"/>
      <c r="U492" s="1">
        <v>7154.3667599999999</v>
      </c>
      <c r="V492" s="1"/>
      <c r="W492" s="40">
        <v>7154.3667599999999</v>
      </c>
      <c r="X492" s="1"/>
      <c r="Y492" s="1">
        <v>7154.3667599999999</v>
      </c>
      <c r="Z492" s="1"/>
      <c r="AA492" s="20">
        <f t="shared" si="88"/>
        <v>0</v>
      </c>
      <c r="AB492" s="1">
        <f t="shared" si="94"/>
        <v>0</v>
      </c>
      <c r="AC492" s="40">
        <f t="shared" si="94"/>
        <v>0</v>
      </c>
      <c r="AD492" s="4">
        <f t="shared" si="94"/>
        <v>0</v>
      </c>
      <c r="AE492" s="40">
        <f t="shared" si="89"/>
        <v>0</v>
      </c>
      <c r="AF492" s="136"/>
      <c r="AG492" s="21"/>
      <c r="AH492" s="137"/>
      <c r="AI492" s="21"/>
      <c r="AJ492" s="21"/>
      <c r="AM492" s="119">
        <f t="shared" si="92"/>
        <v>0</v>
      </c>
      <c r="AN492" s="119">
        <f t="shared" si="91"/>
        <v>0</v>
      </c>
    </row>
    <row r="493" spans="1:40" s="122" customFormat="1" ht="19.899999999999999" customHeight="1" x14ac:dyDescent="0.2">
      <c r="A493" s="15"/>
      <c r="B493" s="127" t="s">
        <v>33</v>
      </c>
      <c r="C493" s="1">
        <v>1168.3135300000001</v>
      </c>
      <c r="D493" s="1"/>
      <c r="E493" s="1">
        <v>0</v>
      </c>
      <c r="F493" s="1">
        <v>0</v>
      </c>
      <c r="G493" s="40">
        <f t="shared" si="86"/>
        <v>0</v>
      </c>
      <c r="H493" s="1"/>
      <c r="I493" s="1"/>
      <c r="J493" s="1"/>
      <c r="K493" s="40"/>
      <c r="L493" s="1"/>
      <c r="M493" s="1"/>
      <c r="N493" s="1"/>
      <c r="O493" s="40">
        <f t="shared" si="87"/>
        <v>1168.3135300000001</v>
      </c>
      <c r="P493" s="1">
        <v>0</v>
      </c>
      <c r="Q493" s="1">
        <v>1168.3135300000001</v>
      </c>
      <c r="R493" s="1">
        <v>0</v>
      </c>
      <c r="S493" s="40">
        <v>1168.3135300000001</v>
      </c>
      <c r="T493" s="1"/>
      <c r="U493" s="1">
        <v>1168.3135300000001</v>
      </c>
      <c r="V493" s="1"/>
      <c r="W493" s="40">
        <v>1168.3135300000001</v>
      </c>
      <c r="X493" s="1"/>
      <c r="Y493" s="1">
        <v>1168.3135300000001</v>
      </c>
      <c r="Z493" s="1"/>
      <c r="AA493" s="20">
        <f t="shared" si="88"/>
        <v>0</v>
      </c>
      <c r="AB493" s="1">
        <f t="shared" si="94"/>
        <v>0</v>
      </c>
      <c r="AC493" s="40">
        <f t="shared" si="94"/>
        <v>0</v>
      </c>
      <c r="AD493" s="4">
        <f t="shared" si="94"/>
        <v>0</v>
      </c>
      <c r="AE493" s="40">
        <f t="shared" si="89"/>
        <v>0</v>
      </c>
      <c r="AF493" s="136"/>
      <c r="AG493" s="21"/>
      <c r="AH493" s="137"/>
      <c r="AI493" s="21"/>
      <c r="AJ493" s="21"/>
      <c r="AM493" s="119">
        <f t="shared" si="92"/>
        <v>0</v>
      </c>
      <c r="AN493" s="119">
        <f t="shared" si="91"/>
        <v>0</v>
      </c>
    </row>
    <row r="494" spans="1:40" s="122" customFormat="1" ht="19.899999999999999" customHeight="1" x14ac:dyDescent="0.2">
      <c r="A494" s="15"/>
      <c r="B494" s="127" t="s">
        <v>34</v>
      </c>
      <c r="C494" s="1">
        <v>535.44023000000004</v>
      </c>
      <c r="D494" s="1"/>
      <c r="E494" s="1">
        <v>0</v>
      </c>
      <c r="F494" s="1">
        <v>0</v>
      </c>
      <c r="G494" s="40">
        <f t="shared" si="86"/>
        <v>0</v>
      </c>
      <c r="H494" s="1"/>
      <c r="I494" s="1"/>
      <c r="J494" s="1"/>
      <c r="K494" s="40"/>
      <c r="L494" s="1"/>
      <c r="M494" s="1"/>
      <c r="N494" s="1"/>
      <c r="O494" s="40">
        <f t="shared" si="87"/>
        <v>544.81970999999965</v>
      </c>
      <c r="P494" s="1">
        <v>0</v>
      </c>
      <c r="Q494" s="1">
        <v>544.81970999999965</v>
      </c>
      <c r="R494" s="1">
        <v>0</v>
      </c>
      <c r="S494" s="40">
        <f>T494+U494+V494</f>
        <v>503.99023999999918</v>
      </c>
      <c r="T494" s="1">
        <f>T490-SUM(T491:T493)</f>
        <v>0</v>
      </c>
      <c r="U494" s="1">
        <f>U490-SUM(U491:U493)</f>
        <v>503.99023999999918</v>
      </c>
      <c r="V494" s="1">
        <f>V490-SUM(V491:V493)</f>
        <v>0</v>
      </c>
      <c r="W494" s="40">
        <f>X494+Y494+Z494</f>
        <v>503.99023999999918</v>
      </c>
      <c r="X494" s="1">
        <f>X490-SUM(X491:X493)</f>
        <v>0</v>
      </c>
      <c r="Y494" s="1">
        <f>Y490-SUM(Y491:Y493)</f>
        <v>503.99023999999918</v>
      </c>
      <c r="Z494" s="1">
        <f>Z490-SUM(Z491:Z493)</f>
        <v>0</v>
      </c>
      <c r="AA494" s="20">
        <f t="shared" si="88"/>
        <v>0</v>
      </c>
      <c r="AB494" s="1">
        <f t="shared" si="94"/>
        <v>0</v>
      </c>
      <c r="AC494" s="40">
        <f t="shared" si="94"/>
        <v>0</v>
      </c>
      <c r="AD494" s="4">
        <f t="shared" si="94"/>
        <v>0</v>
      </c>
      <c r="AE494" s="40">
        <f t="shared" si="89"/>
        <v>0</v>
      </c>
      <c r="AF494" s="136"/>
      <c r="AG494" s="21"/>
      <c r="AH494" s="137"/>
      <c r="AI494" s="21"/>
      <c r="AJ494" s="21"/>
      <c r="AM494" s="119">
        <f t="shared" si="92"/>
        <v>0</v>
      </c>
      <c r="AN494" s="119">
        <f t="shared" si="91"/>
        <v>0</v>
      </c>
    </row>
    <row r="495" spans="1:40" s="122" customFormat="1" ht="67.5" x14ac:dyDescent="0.2">
      <c r="A495" s="15">
        <v>94</v>
      </c>
      <c r="B495" s="145" t="s">
        <v>101</v>
      </c>
      <c r="C495" s="24">
        <v>5982.8905099999993</v>
      </c>
      <c r="D495" s="24">
        <f>SUM(D496:D499)</f>
        <v>0</v>
      </c>
      <c r="E495" s="24">
        <v>0</v>
      </c>
      <c r="F495" s="24">
        <v>0</v>
      </c>
      <c r="G495" s="141">
        <f t="shared" si="86"/>
        <v>0</v>
      </c>
      <c r="H495" s="24"/>
      <c r="I495" s="24"/>
      <c r="J495" s="24"/>
      <c r="K495" s="141">
        <f>L495+M495+N495</f>
        <v>0</v>
      </c>
      <c r="L495" s="26"/>
      <c r="M495" s="26"/>
      <c r="N495" s="26"/>
      <c r="O495" s="25">
        <f t="shared" si="87"/>
        <v>6125.9</v>
      </c>
      <c r="P495" s="26">
        <v>0</v>
      </c>
      <c r="Q495" s="26">
        <v>6125.9</v>
      </c>
      <c r="R495" s="26">
        <v>0</v>
      </c>
      <c r="S495" s="40">
        <f>T495+U495+V495</f>
        <v>5960.4055100000005</v>
      </c>
      <c r="T495" s="1">
        <v>0</v>
      </c>
      <c r="U495" s="1">
        <v>5960.4055100000005</v>
      </c>
      <c r="V495" s="1">
        <v>0</v>
      </c>
      <c r="W495" s="25">
        <f>X495+Y495+Z495</f>
        <v>5960.4055099999987</v>
      </c>
      <c r="X495" s="26">
        <v>0</v>
      </c>
      <c r="Y495" s="26">
        <v>5960.4055099999987</v>
      </c>
      <c r="Z495" s="26">
        <v>0</v>
      </c>
      <c r="AA495" s="20">
        <f t="shared" si="88"/>
        <v>0</v>
      </c>
      <c r="AB495" s="1">
        <f t="shared" si="94"/>
        <v>0</v>
      </c>
      <c r="AC495" s="40">
        <f t="shared" si="94"/>
        <v>0</v>
      </c>
      <c r="AD495" s="4">
        <f t="shared" si="94"/>
        <v>0</v>
      </c>
      <c r="AE495" s="25">
        <f t="shared" si="89"/>
        <v>0</v>
      </c>
      <c r="AF495" s="147"/>
      <c r="AG495" s="148"/>
      <c r="AH495" s="149"/>
      <c r="AI495" s="25" t="s">
        <v>232</v>
      </c>
      <c r="AJ495" s="25" t="s">
        <v>232</v>
      </c>
      <c r="AM495" s="119">
        <f t="shared" si="92"/>
        <v>0</v>
      </c>
      <c r="AN495" s="119">
        <f t="shared" si="91"/>
        <v>0</v>
      </c>
    </row>
    <row r="496" spans="1:40" s="122" customFormat="1" ht="19.899999999999999" customHeight="1" x14ac:dyDescent="0.2">
      <c r="A496" s="15"/>
      <c r="B496" s="127" t="s">
        <v>31</v>
      </c>
      <c r="C496" s="1">
        <v>0</v>
      </c>
      <c r="D496" s="1">
        <f>C496</f>
        <v>0</v>
      </c>
      <c r="E496" s="1">
        <v>0</v>
      </c>
      <c r="F496" s="1">
        <v>0</v>
      </c>
      <c r="G496" s="40">
        <f t="shared" si="86"/>
        <v>0</v>
      </c>
      <c r="H496" s="1"/>
      <c r="I496" s="1"/>
      <c r="J496" s="1"/>
      <c r="K496" s="40"/>
      <c r="L496" s="1"/>
      <c r="M496" s="1"/>
      <c r="N496" s="1"/>
      <c r="O496" s="40">
        <f t="shared" si="87"/>
        <v>0</v>
      </c>
      <c r="P496" s="1">
        <v>0</v>
      </c>
      <c r="Q496" s="1">
        <v>0</v>
      </c>
      <c r="R496" s="1">
        <v>0</v>
      </c>
      <c r="S496" s="40">
        <v>0</v>
      </c>
      <c r="T496" s="1"/>
      <c r="U496" s="1"/>
      <c r="V496" s="1"/>
      <c r="W496" s="40">
        <v>0</v>
      </c>
      <c r="X496" s="1"/>
      <c r="Y496" s="1"/>
      <c r="Z496" s="1"/>
      <c r="AA496" s="20">
        <f t="shared" si="88"/>
        <v>0</v>
      </c>
      <c r="AB496" s="1">
        <f t="shared" si="94"/>
        <v>0</v>
      </c>
      <c r="AC496" s="40">
        <f t="shared" si="94"/>
        <v>0</v>
      </c>
      <c r="AD496" s="4">
        <f t="shared" si="94"/>
        <v>0</v>
      </c>
      <c r="AE496" s="40">
        <f t="shared" si="89"/>
        <v>0</v>
      </c>
      <c r="AF496" s="136"/>
      <c r="AG496" s="21"/>
      <c r="AH496" s="137"/>
      <c r="AI496" s="21"/>
      <c r="AJ496" s="21"/>
      <c r="AM496" s="119">
        <f t="shared" si="92"/>
        <v>0</v>
      </c>
      <c r="AN496" s="119">
        <f t="shared" si="91"/>
        <v>0</v>
      </c>
    </row>
    <row r="497" spans="1:40" s="122" customFormat="1" ht="19.899999999999999" customHeight="1" x14ac:dyDescent="0.2">
      <c r="A497" s="15"/>
      <c r="B497" s="127" t="s">
        <v>32</v>
      </c>
      <c r="C497" s="1">
        <v>4309.4979199999998</v>
      </c>
      <c r="D497" s="1"/>
      <c r="E497" s="1">
        <v>0</v>
      </c>
      <c r="F497" s="1">
        <v>0</v>
      </c>
      <c r="G497" s="40">
        <f t="shared" ref="G497:G560" si="95">H497+I497+J497</f>
        <v>0</v>
      </c>
      <c r="H497" s="1"/>
      <c r="I497" s="1"/>
      <c r="J497" s="1"/>
      <c r="K497" s="40"/>
      <c r="L497" s="1"/>
      <c r="M497" s="1"/>
      <c r="N497" s="1"/>
      <c r="O497" s="40">
        <f t="shared" ref="O497:O560" si="96">P497+Q497+R497</f>
        <v>4309.4979199999998</v>
      </c>
      <c r="P497" s="1">
        <v>0</v>
      </c>
      <c r="Q497" s="1">
        <v>4309.4979199999998</v>
      </c>
      <c r="R497" s="1">
        <v>0</v>
      </c>
      <c r="S497" s="40">
        <v>4309.4979199999989</v>
      </c>
      <c r="T497" s="1"/>
      <c r="U497" s="1">
        <v>4309.4979199999989</v>
      </c>
      <c r="V497" s="1"/>
      <c r="W497" s="40">
        <v>4309.4979199999989</v>
      </c>
      <c r="X497" s="1"/>
      <c r="Y497" s="1">
        <v>4309.4979199999989</v>
      </c>
      <c r="Z497" s="1"/>
      <c r="AA497" s="20">
        <f t="shared" ref="AA497:AA560" si="97">AB497+AC497+AD497</f>
        <v>0</v>
      </c>
      <c r="AB497" s="1">
        <f t="shared" si="94"/>
        <v>0</v>
      </c>
      <c r="AC497" s="40">
        <f t="shared" si="94"/>
        <v>0</v>
      </c>
      <c r="AD497" s="4">
        <f t="shared" si="94"/>
        <v>0</v>
      </c>
      <c r="AE497" s="40">
        <f t="shared" ref="AE497:AE560" si="98">AF497+AG497+AH497</f>
        <v>0</v>
      </c>
      <c r="AF497" s="136"/>
      <c r="AG497" s="21"/>
      <c r="AH497" s="137"/>
      <c r="AI497" s="21"/>
      <c r="AJ497" s="21"/>
      <c r="AM497" s="119">
        <f t="shared" si="92"/>
        <v>0</v>
      </c>
      <c r="AN497" s="119">
        <f t="shared" si="91"/>
        <v>0</v>
      </c>
    </row>
    <row r="498" spans="1:40" s="122" customFormat="1" ht="19.899999999999999" customHeight="1" x14ac:dyDescent="0.2">
      <c r="A498" s="15"/>
      <c r="B498" s="127" t="s">
        <v>33</v>
      </c>
      <c r="C498" s="1">
        <v>1240.17001</v>
      </c>
      <c r="D498" s="1"/>
      <c r="E498" s="1">
        <v>0</v>
      </c>
      <c r="F498" s="1">
        <v>0</v>
      </c>
      <c r="G498" s="40">
        <f t="shared" si="95"/>
        <v>0</v>
      </c>
      <c r="H498" s="1"/>
      <c r="I498" s="1"/>
      <c r="J498" s="1"/>
      <c r="K498" s="40"/>
      <c r="L498" s="1"/>
      <c r="M498" s="1"/>
      <c r="N498" s="1"/>
      <c r="O498" s="40">
        <f t="shared" si="96"/>
        <v>1240.17001</v>
      </c>
      <c r="P498" s="1">
        <v>0</v>
      </c>
      <c r="Q498" s="1">
        <v>1240.17001</v>
      </c>
      <c r="R498" s="1">
        <v>0</v>
      </c>
      <c r="S498" s="40">
        <v>1240.17001</v>
      </c>
      <c r="T498" s="1"/>
      <c r="U498" s="1">
        <v>1240.17001</v>
      </c>
      <c r="V498" s="1"/>
      <c r="W498" s="40">
        <v>1240.17001</v>
      </c>
      <c r="X498" s="1"/>
      <c r="Y498" s="1">
        <v>1240.17001</v>
      </c>
      <c r="Z498" s="1"/>
      <c r="AA498" s="20">
        <f t="shared" si="97"/>
        <v>0</v>
      </c>
      <c r="AB498" s="1">
        <f t="shared" si="94"/>
        <v>0</v>
      </c>
      <c r="AC498" s="40">
        <f t="shared" si="94"/>
        <v>0</v>
      </c>
      <c r="AD498" s="4">
        <f t="shared" si="94"/>
        <v>0</v>
      </c>
      <c r="AE498" s="40">
        <f t="shared" si="98"/>
        <v>0</v>
      </c>
      <c r="AF498" s="136"/>
      <c r="AG498" s="21"/>
      <c r="AH498" s="137"/>
      <c r="AI498" s="21"/>
      <c r="AJ498" s="21"/>
      <c r="AM498" s="119">
        <f t="shared" si="92"/>
        <v>0</v>
      </c>
      <c r="AN498" s="119">
        <f t="shared" si="91"/>
        <v>0</v>
      </c>
    </row>
    <row r="499" spans="1:40" s="122" customFormat="1" ht="19.899999999999999" customHeight="1" x14ac:dyDescent="0.2">
      <c r="A499" s="15"/>
      <c r="B499" s="127" t="s">
        <v>34</v>
      </c>
      <c r="C499" s="1">
        <v>433.22257999999999</v>
      </c>
      <c r="D499" s="1"/>
      <c r="E499" s="1">
        <v>0</v>
      </c>
      <c r="F499" s="1">
        <v>0</v>
      </c>
      <c r="G499" s="40">
        <f t="shared" si="95"/>
        <v>0</v>
      </c>
      <c r="H499" s="1"/>
      <c r="I499" s="1"/>
      <c r="J499" s="1"/>
      <c r="K499" s="40"/>
      <c r="L499" s="1"/>
      <c r="M499" s="1"/>
      <c r="N499" s="1"/>
      <c r="O499" s="40">
        <f t="shared" si="96"/>
        <v>576.23207000000036</v>
      </c>
      <c r="P499" s="1">
        <v>0</v>
      </c>
      <c r="Q499" s="1">
        <v>576.23207000000036</v>
      </c>
      <c r="R499" s="1">
        <v>0</v>
      </c>
      <c r="S499" s="40">
        <f>T499+U499+V499</f>
        <v>410.7375800000018</v>
      </c>
      <c r="T499" s="1">
        <f>T495-SUM(T496:T498)</f>
        <v>0</v>
      </c>
      <c r="U499" s="1">
        <f>U495-SUM(U496:U498)</f>
        <v>410.7375800000018</v>
      </c>
      <c r="V499" s="1">
        <f>V495-SUM(V496:V498)</f>
        <v>0</v>
      </c>
      <c r="W499" s="40">
        <f>X499+Y499+Z499</f>
        <v>410.73757999999998</v>
      </c>
      <c r="X499" s="1">
        <f>X495-SUM(X496:X498)</f>
        <v>0</v>
      </c>
      <c r="Y499" s="1">
        <f>Y495-SUM(Y496:Y498)</f>
        <v>410.73757999999998</v>
      </c>
      <c r="Z499" s="1">
        <f>Z495-SUM(Z496:Z498)</f>
        <v>0</v>
      </c>
      <c r="AA499" s="20">
        <f t="shared" si="97"/>
        <v>-1.8189894035458565E-12</v>
      </c>
      <c r="AB499" s="1">
        <f t="shared" si="94"/>
        <v>0</v>
      </c>
      <c r="AC499" s="40">
        <f t="shared" si="94"/>
        <v>-1.8189894035458565E-12</v>
      </c>
      <c r="AD499" s="4">
        <f t="shared" si="94"/>
        <v>0</v>
      </c>
      <c r="AE499" s="40">
        <f t="shared" si="98"/>
        <v>0</v>
      </c>
      <c r="AF499" s="136"/>
      <c r="AG499" s="21"/>
      <c r="AH499" s="137"/>
      <c r="AI499" s="21"/>
      <c r="AJ499" s="21"/>
      <c r="AM499" s="119">
        <f t="shared" si="92"/>
        <v>-1.8189894035458565E-12</v>
      </c>
      <c r="AN499" s="119">
        <f t="shared" si="91"/>
        <v>-1.8189894035458565E-12</v>
      </c>
    </row>
    <row r="500" spans="1:40" s="122" customFormat="1" ht="54" x14ac:dyDescent="0.2">
      <c r="A500" s="15">
        <v>95</v>
      </c>
      <c r="B500" s="145" t="s">
        <v>102</v>
      </c>
      <c r="C500" s="24">
        <v>5950.9951399999991</v>
      </c>
      <c r="D500" s="24">
        <f>SUM(D501:D504)</f>
        <v>0</v>
      </c>
      <c r="E500" s="24">
        <v>0</v>
      </c>
      <c r="F500" s="24">
        <v>0</v>
      </c>
      <c r="G500" s="141">
        <f t="shared" si="95"/>
        <v>0</v>
      </c>
      <c r="H500" s="24"/>
      <c r="I500" s="24"/>
      <c r="J500" s="24"/>
      <c r="K500" s="141">
        <f>L500+M500+N500</f>
        <v>0</v>
      </c>
      <c r="L500" s="26"/>
      <c r="M500" s="26"/>
      <c r="N500" s="26"/>
      <c r="O500" s="25">
        <f t="shared" si="96"/>
        <v>6125.9</v>
      </c>
      <c r="P500" s="26">
        <v>0</v>
      </c>
      <c r="Q500" s="26">
        <v>6125.9</v>
      </c>
      <c r="R500" s="26">
        <v>0</v>
      </c>
      <c r="S500" s="40">
        <f>T500+U500+V500</f>
        <v>5923.4441399999996</v>
      </c>
      <c r="T500" s="1">
        <v>0</v>
      </c>
      <c r="U500" s="1">
        <v>5923.4441399999996</v>
      </c>
      <c r="V500" s="1">
        <v>0</v>
      </c>
      <c r="W500" s="25">
        <f>X500+Y500+Z500</f>
        <v>5923.4441399999987</v>
      </c>
      <c r="X500" s="26">
        <v>0</v>
      </c>
      <c r="Y500" s="26">
        <v>5923.4441399999987</v>
      </c>
      <c r="Z500" s="26">
        <v>0</v>
      </c>
      <c r="AA500" s="20">
        <f t="shared" si="97"/>
        <v>0</v>
      </c>
      <c r="AB500" s="1">
        <f t="shared" si="94"/>
        <v>0</v>
      </c>
      <c r="AC500" s="40">
        <f t="shared" si="94"/>
        <v>0</v>
      </c>
      <c r="AD500" s="4">
        <f t="shared" si="94"/>
        <v>0</v>
      </c>
      <c r="AE500" s="25">
        <f t="shared" si="98"/>
        <v>0</v>
      </c>
      <c r="AF500" s="147"/>
      <c r="AG500" s="148"/>
      <c r="AH500" s="149"/>
      <c r="AI500" s="25" t="s">
        <v>232</v>
      </c>
      <c r="AJ500" s="25" t="s">
        <v>232</v>
      </c>
      <c r="AM500" s="119">
        <f t="shared" si="92"/>
        <v>0</v>
      </c>
      <c r="AN500" s="119">
        <f t="shared" si="91"/>
        <v>0</v>
      </c>
    </row>
    <row r="501" spans="1:40" s="122" customFormat="1" ht="19.899999999999999" customHeight="1" x14ac:dyDescent="0.2">
      <c r="A501" s="15"/>
      <c r="B501" s="127" t="s">
        <v>31</v>
      </c>
      <c r="C501" s="1">
        <v>0</v>
      </c>
      <c r="D501" s="1">
        <f>C501</f>
        <v>0</v>
      </c>
      <c r="E501" s="1">
        <v>0</v>
      </c>
      <c r="F501" s="1">
        <v>0</v>
      </c>
      <c r="G501" s="40">
        <f t="shared" si="95"/>
        <v>0</v>
      </c>
      <c r="H501" s="1"/>
      <c r="I501" s="1"/>
      <c r="J501" s="1"/>
      <c r="K501" s="40"/>
      <c r="L501" s="1"/>
      <c r="M501" s="1"/>
      <c r="N501" s="1"/>
      <c r="O501" s="40">
        <f t="shared" si="96"/>
        <v>0</v>
      </c>
      <c r="P501" s="1">
        <v>0</v>
      </c>
      <c r="Q501" s="1">
        <v>0</v>
      </c>
      <c r="R501" s="1">
        <v>0</v>
      </c>
      <c r="S501" s="40">
        <v>0</v>
      </c>
      <c r="T501" s="1"/>
      <c r="U501" s="1"/>
      <c r="V501" s="1"/>
      <c r="W501" s="40">
        <v>0</v>
      </c>
      <c r="X501" s="1"/>
      <c r="Y501" s="1"/>
      <c r="Z501" s="1"/>
      <c r="AA501" s="20">
        <f t="shared" si="97"/>
        <v>0</v>
      </c>
      <c r="AB501" s="1">
        <f t="shared" si="94"/>
        <v>0</v>
      </c>
      <c r="AC501" s="40">
        <f t="shared" si="94"/>
        <v>0</v>
      </c>
      <c r="AD501" s="4">
        <f t="shared" si="94"/>
        <v>0</v>
      </c>
      <c r="AE501" s="40">
        <f t="shared" si="98"/>
        <v>0</v>
      </c>
      <c r="AF501" s="136"/>
      <c r="AG501" s="21"/>
      <c r="AH501" s="137"/>
      <c r="AI501" s="21"/>
      <c r="AJ501" s="21"/>
      <c r="AM501" s="119">
        <f t="shared" si="92"/>
        <v>0</v>
      </c>
      <c r="AN501" s="119">
        <f t="shared" si="91"/>
        <v>0</v>
      </c>
    </row>
    <row r="502" spans="1:40" s="122" customFormat="1" ht="19.899999999999999" customHeight="1" x14ac:dyDescent="0.2">
      <c r="A502" s="15"/>
      <c r="B502" s="127" t="s">
        <v>32</v>
      </c>
      <c r="C502" s="1">
        <v>4372.33655</v>
      </c>
      <c r="D502" s="1"/>
      <c r="E502" s="1">
        <v>0</v>
      </c>
      <c r="F502" s="1">
        <v>0</v>
      </c>
      <c r="G502" s="40">
        <f t="shared" si="95"/>
        <v>0</v>
      </c>
      <c r="H502" s="1"/>
      <c r="I502" s="1"/>
      <c r="J502" s="1"/>
      <c r="K502" s="40"/>
      <c r="L502" s="1"/>
      <c r="M502" s="1"/>
      <c r="N502" s="1"/>
      <c r="O502" s="40">
        <f t="shared" si="96"/>
        <v>4372.33655</v>
      </c>
      <c r="P502" s="1">
        <v>0</v>
      </c>
      <c r="Q502" s="1">
        <v>4372.33655</v>
      </c>
      <c r="R502" s="1">
        <v>0</v>
      </c>
      <c r="S502" s="40">
        <v>4372.33655</v>
      </c>
      <c r="T502" s="1"/>
      <c r="U502" s="1">
        <v>4372.3365499999991</v>
      </c>
      <c r="V502" s="1"/>
      <c r="W502" s="40">
        <v>4372.3365499999991</v>
      </c>
      <c r="X502" s="1"/>
      <c r="Y502" s="1">
        <v>4372.3365499999991</v>
      </c>
      <c r="Z502" s="1"/>
      <c r="AA502" s="20">
        <f t="shared" si="97"/>
        <v>0</v>
      </c>
      <c r="AB502" s="1">
        <f t="shared" si="94"/>
        <v>0</v>
      </c>
      <c r="AC502" s="40">
        <f t="shared" si="94"/>
        <v>0</v>
      </c>
      <c r="AD502" s="4">
        <f t="shared" si="94"/>
        <v>0</v>
      </c>
      <c r="AE502" s="40">
        <f t="shared" si="98"/>
        <v>0</v>
      </c>
      <c r="AF502" s="136"/>
      <c r="AG502" s="21"/>
      <c r="AH502" s="137"/>
      <c r="AI502" s="21"/>
      <c r="AJ502" s="21"/>
      <c r="AM502" s="119">
        <f t="shared" si="92"/>
        <v>0</v>
      </c>
      <c r="AN502" s="119">
        <f t="shared" si="91"/>
        <v>0</v>
      </c>
    </row>
    <row r="503" spans="1:40" s="122" customFormat="1" ht="19.899999999999999" customHeight="1" x14ac:dyDescent="0.2">
      <c r="A503" s="15"/>
      <c r="B503" s="127" t="s">
        <v>33</v>
      </c>
      <c r="C503" s="1">
        <v>1140.3700100000001</v>
      </c>
      <c r="D503" s="1"/>
      <c r="E503" s="1">
        <v>0</v>
      </c>
      <c r="F503" s="1">
        <v>0</v>
      </c>
      <c r="G503" s="40">
        <f t="shared" si="95"/>
        <v>0</v>
      </c>
      <c r="H503" s="1"/>
      <c r="I503" s="1"/>
      <c r="J503" s="1"/>
      <c r="K503" s="40"/>
      <c r="L503" s="1"/>
      <c r="M503" s="1"/>
      <c r="N503" s="1"/>
      <c r="O503" s="40">
        <f t="shared" si="96"/>
        <v>1140.3700100000001</v>
      </c>
      <c r="P503" s="1">
        <v>0</v>
      </c>
      <c r="Q503" s="1">
        <v>1140.3700100000001</v>
      </c>
      <c r="R503" s="1">
        <v>0</v>
      </c>
      <c r="S503" s="40">
        <v>1140.3700100000001</v>
      </c>
      <c r="T503" s="1"/>
      <c r="U503" s="1">
        <v>1140.3700100000001</v>
      </c>
      <c r="V503" s="1"/>
      <c r="W503" s="40">
        <v>1140.3700100000001</v>
      </c>
      <c r="X503" s="1"/>
      <c r="Y503" s="1">
        <v>1140.3700100000001</v>
      </c>
      <c r="Z503" s="1"/>
      <c r="AA503" s="20">
        <f t="shared" si="97"/>
        <v>0</v>
      </c>
      <c r="AB503" s="1">
        <f t="shared" si="94"/>
        <v>0</v>
      </c>
      <c r="AC503" s="40">
        <f t="shared" si="94"/>
        <v>0</v>
      </c>
      <c r="AD503" s="4">
        <f t="shared" si="94"/>
        <v>0</v>
      </c>
      <c r="AE503" s="40">
        <f t="shared" si="98"/>
        <v>0</v>
      </c>
      <c r="AF503" s="136"/>
      <c r="AG503" s="21"/>
      <c r="AH503" s="137"/>
      <c r="AI503" s="21"/>
      <c r="AJ503" s="21"/>
      <c r="AM503" s="119">
        <f t="shared" si="92"/>
        <v>0</v>
      </c>
      <c r="AN503" s="119">
        <f t="shared" si="91"/>
        <v>0</v>
      </c>
    </row>
    <row r="504" spans="1:40" s="122" customFormat="1" ht="19.899999999999999" customHeight="1" x14ac:dyDescent="0.2">
      <c r="A504" s="15"/>
      <c r="B504" s="127" t="s">
        <v>34</v>
      </c>
      <c r="C504" s="1">
        <v>438.28857999999997</v>
      </c>
      <c r="D504" s="1"/>
      <c r="E504" s="1">
        <v>0</v>
      </c>
      <c r="F504" s="1">
        <v>0</v>
      </c>
      <c r="G504" s="40">
        <f t="shared" si="95"/>
        <v>0</v>
      </c>
      <c r="H504" s="1"/>
      <c r="I504" s="1"/>
      <c r="J504" s="1"/>
      <c r="K504" s="40"/>
      <c r="L504" s="1"/>
      <c r="M504" s="1"/>
      <c r="N504" s="1"/>
      <c r="O504" s="40">
        <f t="shared" si="96"/>
        <v>613.19344000000046</v>
      </c>
      <c r="P504" s="1">
        <v>0</v>
      </c>
      <c r="Q504" s="1">
        <v>613.19344000000046</v>
      </c>
      <c r="R504" s="1">
        <v>0</v>
      </c>
      <c r="S504" s="40">
        <f>T504+U504+V504</f>
        <v>410.73758000000089</v>
      </c>
      <c r="T504" s="1">
        <f>T500-SUM(T501:T503)</f>
        <v>0</v>
      </c>
      <c r="U504" s="1">
        <f>U500-SUM(U501:U503)</f>
        <v>410.73758000000089</v>
      </c>
      <c r="V504" s="1">
        <f>V500-SUM(V501:V503)</f>
        <v>0</v>
      </c>
      <c r="W504" s="40">
        <f>X504+Y504+Z504</f>
        <v>410.73757999999998</v>
      </c>
      <c r="X504" s="1">
        <f>X500-SUM(X501:X503)</f>
        <v>0</v>
      </c>
      <c r="Y504" s="1">
        <f>Y500-SUM(Y501:Y503)</f>
        <v>410.73757999999998</v>
      </c>
      <c r="Z504" s="1">
        <f>Z500-SUM(Z501:Z503)</f>
        <v>0</v>
      </c>
      <c r="AA504" s="20">
        <f t="shared" si="97"/>
        <v>-9.0949470177292824E-13</v>
      </c>
      <c r="AB504" s="1">
        <f t="shared" si="94"/>
        <v>0</v>
      </c>
      <c r="AC504" s="40">
        <f t="shared" si="94"/>
        <v>-9.0949470177292824E-13</v>
      </c>
      <c r="AD504" s="4">
        <f t="shared" si="94"/>
        <v>0</v>
      </c>
      <c r="AE504" s="40">
        <f t="shared" si="98"/>
        <v>0</v>
      </c>
      <c r="AF504" s="136"/>
      <c r="AG504" s="21"/>
      <c r="AH504" s="137"/>
      <c r="AI504" s="21"/>
      <c r="AJ504" s="21"/>
      <c r="AM504" s="119">
        <f t="shared" si="92"/>
        <v>-9.0949470177292824E-13</v>
      </c>
      <c r="AN504" s="119">
        <f t="shared" si="91"/>
        <v>-9.0949470177292824E-13</v>
      </c>
    </row>
    <row r="505" spans="1:40" s="122" customFormat="1" ht="54" x14ac:dyDescent="0.2">
      <c r="A505" s="15">
        <v>96</v>
      </c>
      <c r="B505" s="145" t="s">
        <v>103</v>
      </c>
      <c r="C505" s="24">
        <v>8852.5496700000003</v>
      </c>
      <c r="D505" s="24">
        <f>SUM(D506:D509)</f>
        <v>0</v>
      </c>
      <c r="E505" s="24">
        <v>0</v>
      </c>
      <c r="F505" s="24">
        <v>0</v>
      </c>
      <c r="G505" s="141">
        <f t="shared" si="95"/>
        <v>0</v>
      </c>
      <c r="H505" s="24"/>
      <c r="I505" s="24"/>
      <c r="J505" s="24"/>
      <c r="K505" s="141">
        <f>L505+M505+N505</f>
        <v>0</v>
      </c>
      <c r="L505" s="26"/>
      <c r="M505" s="26"/>
      <c r="N505" s="26"/>
      <c r="O505" s="25">
        <f t="shared" si="96"/>
        <v>8867.5</v>
      </c>
      <c r="P505" s="26">
        <v>0</v>
      </c>
      <c r="Q505" s="26">
        <v>8867.5</v>
      </c>
      <c r="R505" s="26">
        <v>0</v>
      </c>
      <c r="S505" s="40">
        <f>T505+U505+V505</f>
        <v>8822.8156699999981</v>
      </c>
      <c r="T505" s="1">
        <v>0</v>
      </c>
      <c r="U505" s="1">
        <v>8822.8156699999981</v>
      </c>
      <c r="V505" s="1">
        <v>0</v>
      </c>
      <c r="W505" s="25">
        <f>X505+Y505+Z505</f>
        <v>8822.81567</v>
      </c>
      <c r="X505" s="26">
        <v>0</v>
      </c>
      <c r="Y505" s="26">
        <v>8822.81567</v>
      </c>
      <c r="Z505" s="26">
        <v>0</v>
      </c>
      <c r="AA505" s="20">
        <f t="shared" si="97"/>
        <v>0</v>
      </c>
      <c r="AB505" s="1">
        <f t="shared" si="94"/>
        <v>0</v>
      </c>
      <c r="AC505" s="40">
        <f t="shared" si="94"/>
        <v>0</v>
      </c>
      <c r="AD505" s="4">
        <f t="shared" si="94"/>
        <v>0</v>
      </c>
      <c r="AE505" s="25">
        <f t="shared" si="98"/>
        <v>0</v>
      </c>
      <c r="AF505" s="26">
        <f>SUM(AF506:AF509)</f>
        <v>0</v>
      </c>
      <c r="AG505" s="26">
        <f>SUM(AG506:AG509)</f>
        <v>0</v>
      </c>
      <c r="AH505" s="26">
        <f>SUM(AH506:AH509)</f>
        <v>0</v>
      </c>
      <c r="AI505" s="25" t="s">
        <v>232</v>
      </c>
      <c r="AJ505" s="25" t="s">
        <v>232</v>
      </c>
      <c r="AM505" s="119">
        <f t="shared" si="92"/>
        <v>0</v>
      </c>
      <c r="AN505" s="119">
        <f t="shared" si="91"/>
        <v>0</v>
      </c>
    </row>
    <row r="506" spans="1:40" s="122" customFormat="1" ht="19.899999999999999" customHeight="1" x14ac:dyDescent="0.2">
      <c r="A506" s="15"/>
      <c r="B506" s="127" t="s">
        <v>31</v>
      </c>
      <c r="C506" s="1">
        <v>0</v>
      </c>
      <c r="D506" s="1">
        <f>C506</f>
        <v>0</v>
      </c>
      <c r="E506" s="1">
        <v>0</v>
      </c>
      <c r="F506" s="1">
        <v>0</v>
      </c>
      <c r="G506" s="40">
        <f t="shared" si="95"/>
        <v>0</v>
      </c>
      <c r="H506" s="1"/>
      <c r="I506" s="1"/>
      <c r="J506" s="1"/>
      <c r="K506" s="40"/>
      <c r="L506" s="1"/>
      <c r="M506" s="1"/>
      <c r="N506" s="1"/>
      <c r="O506" s="40">
        <f t="shared" si="96"/>
        <v>0</v>
      </c>
      <c r="P506" s="1">
        <v>0</v>
      </c>
      <c r="Q506" s="1">
        <v>0</v>
      </c>
      <c r="R506" s="1">
        <v>0</v>
      </c>
      <c r="S506" s="40">
        <v>0</v>
      </c>
      <c r="T506" s="1"/>
      <c r="U506" s="1"/>
      <c r="V506" s="1"/>
      <c r="W506" s="40">
        <v>0</v>
      </c>
      <c r="X506" s="1"/>
      <c r="Y506" s="1"/>
      <c r="Z506" s="1"/>
      <c r="AA506" s="20">
        <f t="shared" si="97"/>
        <v>0</v>
      </c>
      <c r="AB506" s="1">
        <f t="shared" si="94"/>
        <v>0</v>
      </c>
      <c r="AC506" s="40">
        <f t="shared" si="94"/>
        <v>0</v>
      </c>
      <c r="AD506" s="4">
        <f t="shared" si="94"/>
        <v>0</v>
      </c>
      <c r="AE506" s="40">
        <f t="shared" si="98"/>
        <v>0</v>
      </c>
      <c r="AF506" s="136"/>
      <c r="AG506" s="21"/>
      <c r="AH506" s="137"/>
      <c r="AI506" s="21"/>
      <c r="AJ506" s="21"/>
      <c r="AM506" s="119">
        <f t="shared" si="92"/>
        <v>0</v>
      </c>
      <c r="AN506" s="119">
        <f t="shared" si="91"/>
        <v>0</v>
      </c>
    </row>
    <row r="507" spans="1:40" s="122" customFormat="1" ht="19.899999999999999" customHeight="1" x14ac:dyDescent="0.2">
      <c r="A507" s="15"/>
      <c r="B507" s="127" t="s">
        <v>32</v>
      </c>
      <c r="C507" s="1">
        <v>7128.3960100000004</v>
      </c>
      <c r="D507" s="1"/>
      <c r="E507" s="1">
        <v>0</v>
      </c>
      <c r="F507" s="1">
        <v>0</v>
      </c>
      <c r="G507" s="40">
        <f t="shared" si="95"/>
        <v>0</v>
      </c>
      <c r="H507" s="1"/>
      <c r="I507" s="1"/>
      <c r="J507" s="1"/>
      <c r="K507" s="40"/>
      <c r="L507" s="1"/>
      <c r="M507" s="1"/>
      <c r="N507" s="1"/>
      <c r="O507" s="40">
        <f t="shared" si="96"/>
        <v>7128.3960100000004</v>
      </c>
      <c r="P507" s="1">
        <v>0</v>
      </c>
      <c r="Q507" s="1">
        <v>7128.3960100000004</v>
      </c>
      <c r="R507" s="1">
        <v>0</v>
      </c>
      <c r="S507" s="40">
        <v>7128.3960100000004</v>
      </c>
      <c r="T507" s="1"/>
      <c r="U507" s="1">
        <v>7128.3960100000004</v>
      </c>
      <c r="V507" s="1"/>
      <c r="W507" s="40">
        <v>7128.3960100000004</v>
      </c>
      <c r="X507" s="1"/>
      <c r="Y507" s="1">
        <v>7128.3960100000004</v>
      </c>
      <c r="Z507" s="1"/>
      <c r="AA507" s="20">
        <f t="shared" si="97"/>
        <v>0</v>
      </c>
      <c r="AB507" s="1">
        <f t="shared" si="94"/>
        <v>0</v>
      </c>
      <c r="AC507" s="40">
        <f t="shared" si="94"/>
        <v>0</v>
      </c>
      <c r="AD507" s="4">
        <f t="shared" si="94"/>
        <v>0</v>
      </c>
      <c r="AE507" s="40">
        <f t="shared" si="98"/>
        <v>0</v>
      </c>
      <c r="AF507" s="136"/>
      <c r="AG507" s="21"/>
      <c r="AH507" s="137"/>
      <c r="AI507" s="21"/>
      <c r="AJ507" s="21"/>
      <c r="AM507" s="119">
        <f t="shared" si="92"/>
        <v>0</v>
      </c>
      <c r="AN507" s="119">
        <f t="shared" si="91"/>
        <v>0</v>
      </c>
    </row>
    <row r="508" spans="1:40" s="122" customFormat="1" ht="19.899999999999999" customHeight="1" x14ac:dyDescent="0.2">
      <c r="A508" s="15"/>
      <c r="B508" s="127" t="s">
        <v>33</v>
      </c>
      <c r="C508" s="1">
        <v>1168.3135300000001</v>
      </c>
      <c r="D508" s="1"/>
      <c r="E508" s="1">
        <v>0</v>
      </c>
      <c r="F508" s="1">
        <v>0</v>
      </c>
      <c r="G508" s="40">
        <f t="shared" si="95"/>
        <v>0</v>
      </c>
      <c r="H508" s="1"/>
      <c r="I508" s="1"/>
      <c r="J508" s="1"/>
      <c r="K508" s="40"/>
      <c r="L508" s="1"/>
      <c r="M508" s="1"/>
      <c r="N508" s="1"/>
      <c r="O508" s="40">
        <f t="shared" si="96"/>
        <v>1168.3135300000001</v>
      </c>
      <c r="P508" s="1">
        <v>0</v>
      </c>
      <c r="Q508" s="1">
        <v>1168.3135300000001</v>
      </c>
      <c r="R508" s="1">
        <v>0</v>
      </c>
      <c r="S508" s="40">
        <v>1168.3135300000001</v>
      </c>
      <c r="T508" s="1"/>
      <c r="U508" s="1">
        <v>1168.3135300000001</v>
      </c>
      <c r="V508" s="1"/>
      <c r="W508" s="40">
        <v>1168.3135300000001</v>
      </c>
      <c r="X508" s="1"/>
      <c r="Y508" s="1">
        <v>1168.3135300000001</v>
      </c>
      <c r="Z508" s="1"/>
      <c r="AA508" s="20">
        <f t="shared" si="97"/>
        <v>0</v>
      </c>
      <c r="AB508" s="1">
        <f t="shared" si="94"/>
        <v>0</v>
      </c>
      <c r="AC508" s="40">
        <f t="shared" si="94"/>
        <v>0</v>
      </c>
      <c r="AD508" s="4">
        <f t="shared" si="94"/>
        <v>0</v>
      </c>
      <c r="AE508" s="40">
        <f t="shared" si="98"/>
        <v>0</v>
      </c>
      <c r="AF508" s="136"/>
      <c r="AG508" s="21"/>
      <c r="AH508" s="137"/>
      <c r="AI508" s="21"/>
      <c r="AJ508" s="21"/>
      <c r="AM508" s="119">
        <f t="shared" si="92"/>
        <v>0</v>
      </c>
      <c r="AN508" s="119">
        <f t="shared" si="91"/>
        <v>0</v>
      </c>
    </row>
    <row r="509" spans="1:40" s="122" customFormat="1" ht="19.899999999999999" customHeight="1" x14ac:dyDescent="0.2">
      <c r="A509" s="15"/>
      <c r="B509" s="127" t="s">
        <v>34</v>
      </c>
      <c r="C509" s="1">
        <v>555.84012999999993</v>
      </c>
      <c r="D509" s="1"/>
      <c r="E509" s="1">
        <v>0</v>
      </c>
      <c r="F509" s="1">
        <v>0</v>
      </c>
      <c r="G509" s="40">
        <f t="shared" si="95"/>
        <v>0</v>
      </c>
      <c r="H509" s="1"/>
      <c r="I509" s="1"/>
      <c r="J509" s="1"/>
      <c r="K509" s="40"/>
      <c r="L509" s="1"/>
      <c r="M509" s="1"/>
      <c r="N509" s="1"/>
      <c r="O509" s="40">
        <f t="shared" si="96"/>
        <v>570.7904599999996</v>
      </c>
      <c r="P509" s="1">
        <v>0</v>
      </c>
      <c r="Q509" s="1">
        <v>570.7904599999996</v>
      </c>
      <c r="R509" s="1">
        <v>0</v>
      </c>
      <c r="S509" s="40">
        <f>T509+U509+V509</f>
        <v>526.1061299999983</v>
      </c>
      <c r="T509" s="1">
        <f>T505-SUM(T506:T508)</f>
        <v>0</v>
      </c>
      <c r="U509" s="1">
        <f>U505-SUM(U506:U508)</f>
        <v>526.1061299999983</v>
      </c>
      <c r="V509" s="1">
        <f>V505-SUM(V506:V508)</f>
        <v>0</v>
      </c>
      <c r="W509" s="40">
        <f>X509+Y509+Z509</f>
        <v>526.10613000000012</v>
      </c>
      <c r="X509" s="1">
        <f>X505-SUM(X506:X508)</f>
        <v>0</v>
      </c>
      <c r="Y509" s="1">
        <f>Y505-SUM(Y506:Y508)</f>
        <v>526.10613000000012</v>
      </c>
      <c r="Z509" s="1">
        <f>Z505-SUM(Z506:Z508)</f>
        <v>0</v>
      </c>
      <c r="AA509" s="20">
        <f t="shared" si="97"/>
        <v>1.8189894035458565E-12</v>
      </c>
      <c r="AB509" s="1">
        <f t="shared" si="94"/>
        <v>0</v>
      </c>
      <c r="AC509" s="40">
        <f t="shared" si="94"/>
        <v>1.8189894035458565E-12</v>
      </c>
      <c r="AD509" s="4">
        <f t="shared" si="94"/>
        <v>0</v>
      </c>
      <c r="AE509" s="40">
        <f t="shared" si="98"/>
        <v>0</v>
      </c>
      <c r="AF509" s="136"/>
      <c r="AG509" s="40"/>
      <c r="AH509" s="137"/>
      <c r="AI509" s="21"/>
      <c r="AJ509" s="21"/>
      <c r="AM509" s="119">
        <f t="shared" si="92"/>
        <v>1.8189894035458565E-12</v>
      </c>
      <c r="AN509" s="119">
        <f t="shared" si="91"/>
        <v>1.8189894035458565E-12</v>
      </c>
    </row>
    <row r="510" spans="1:40" s="122" customFormat="1" ht="54" x14ac:dyDescent="0.2">
      <c r="A510" s="15">
        <v>97</v>
      </c>
      <c r="B510" s="145" t="s">
        <v>104</v>
      </c>
      <c r="C510" s="24">
        <v>5947.8927399999993</v>
      </c>
      <c r="D510" s="24">
        <f>SUM(D511:D514)</f>
        <v>0</v>
      </c>
      <c r="E510" s="24">
        <v>0</v>
      </c>
      <c r="F510" s="24">
        <v>0</v>
      </c>
      <c r="G510" s="141">
        <f t="shared" si="95"/>
        <v>0</v>
      </c>
      <c r="H510" s="24"/>
      <c r="I510" s="24"/>
      <c r="J510" s="24"/>
      <c r="K510" s="141">
        <f>L510+M510+N510</f>
        <v>0</v>
      </c>
      <c r="L510" s="26"/>
      <c r="M510" s="26"/>
      <c r="N510" s="26"/>
      <c r="O510" s="25">
        <f t="shared" si="96"/>
        <v>6200</v>
      </c>
      <c r="P510" s="26">
        <v>0</v>
      </c>
      <c r="Q510" s="26">
        <v>6200</v>
      </c>
      <c r="R510" s="26">
        <v>0</v>
      </c>
      <c r="S510" s="40">
        <f>T510+U510+V510</f>
        <v>5924.6257399999995</v>
      </c>
      <c r="T510" s="1">
        <v>0</v>
      </c>
      <c r="U510" s="1">
        <v>5924.6257399999995</v>
      </c>
      <c r="V510" s="1">
        <v>0</v>
      </c>
      <c r="W510" s="25">
        <f>X510+Y510+Z510</f>
        <v>5924.6257399999995</v>
      </c>
      <c r="X510" s="26">
        <v>0</v>
      </c>
      <c r="Y510" s="26">
        <v>5924.6257399999995</v>
      </c>
      <c r="Z510" s="26">
        <v>0</v>
      </c>
      <c r="AA510" s="20">
        <f t="shared" si="97"/>
        <v>0</v>
      </c>
      <c r="AB510" s="1">
        <f t="shared" si="94"/>
        <v>0</v>
      </c>
      <c r="AC510" s="40">
        <f t="shared" si="94"/>
        <v>0</v>
      </c>
      <c r="AD510" s="4">
        <f t="shared" si="94"/>
        <v>0</v>
      </c>
      <c r="AE510" s="25">
        <f t="shared" si="98"/>
        <v>0</v>
      </c>
      <c r="AF510" s="147"/>
      <c r="AG510" s="148"/>
      <c r="AH510" s="149"/>
      <c r="AI510" s="25" t="s">
        <v>232</v>
      </c>
      <c r="AJ510" s="25" t="s">
        <v>232</v>
      </c>
      <c r="AM510" s="119">
        <f t="shared" si="92"/>
        <v>0</v>
      </c>
      <c r="AN510" s="119">
        <f t="shared" si="91"/>
        <v>0</v>
      </c>
    </row>
    <row r="511" spans="1:40" s="122" customFormat="1" ht="19.899999999999999" customHeight="1" x14ac:dyDescent="0.2">
      <c r="A511" s="15"/>
      <c r="B511" s="127" t="s">
        <v>31</v>
      </c>
      <c r="C511" s="1">
        <v>0</v>
      </c>
      <c r="D511" s="1">
        <f>C511</f>
        <v>0</v>
      </c>
      <c r="E511" s="1">
        <v>0</v>
      </c>
      <c r="F511" s="1">
        <v>0</v>
      </c>
      <c r="G511" s="40">
        <f t="shared" si="95"/>
        <v>0</v>
      </c>
      <c r="H511" s="1"/>
      <c r="I511" s="1"/>
      <c r="J511" s="1"/>
      <c r="K511" s="40"/>
      <c r="L511" s="1"/>
      <c r="M511" s="1"/>
      <c r="N511" s="1"/>
      <c r="O511" s="40">
        <f t="shared" si="96"/>
        <v>0</v>
      </c>
      <c r="P511" s="1">
        <v>0</v>
      </c>
      <c r="Q511" s="1">
        <v>0</v>
      </c>
      <c r="R511" s="1">
        <v>0</v>
      </c>
      <c r="S511" s="40">
        <v>0</v>
      </c>
      <c r="T511" s="1"/>
      <c r="U511" s="1"/>
      <c r="V511" s="1"/>
      <c r="W511" s="40">
        <v>0</v>
      </c>
      <c r="X511" s="1"/>
      <c r="Y511" s="1"/>
      <c r="Z511" s="1"/>
      <c r="AA511" s="20">
        <f t="shared" si="97"/>
        <v>0</v>
      </c>
      <c r="AB511" s="1">
        <f t="shared" si="94"/>
        <v>0</v>
      </c>
      <c r="AC511" s="40">
        <f t="shared" si="94"/>
        <v>0</v>
      </c>
      <c r="AD511" s="4">
        <f t="shared" si="94"/>
        <v>0</v>
      </c>
      <c r="AE511" s="40">
        <f t="shared" si="98"/>
        <v>0</v>
      </c>
      <c r="AF511" s="136"/>
      <c r="AG511" s="21"/>
      <c r="AH511" s="137"/>
      <c r="AI511" s="21"/>
      <c r="AJ511" s="21"/>
      <c r="AM511" s="119">
        <f t="shared" si="92"/>
        <v>0</v>
      </c>
      <c r="AN511" s="119">
        <f t="shared" si="91"/>
        <v>0</v>
      </c>
    </row>
    <row r="512" spans="1:40" s="122" customFormat="1" ht="19.899999999999999" customHeight="1" x14ac:dyDescent="0.2">
      <c r="A512" s="15"/>
      <c r="B512" s="127" t="s">
        <v>32</v>
      </c>
      <c r="C512" s="1">
        <v>4294.7108600000001</v>
      </c>
      <c r="D512" s="1"/>
      <c r="E512" s="1">
        <v>0</v>
      </c>
      <c r="F512" s="1">
        <v>0</v>
      </c>
      <c r="G512" s="40">
        <f t="shared" si="95"/>
        <v>0</v>
      </c>
      <c r="H512" s="1"/>
      <c r="I512" s="1"/>
      <c r="J512" s="1"/>
      <c r="K512" s="40"/>
      <c r="L512" s="1"/>
      <c r="M512" s="1"/>
      <c r="N512" s="1"/>
      <c r="O512" s="40">
        <f t="shared" si="96"/>
        <v>4294.7108600000001</v>
      </c>
      <c r="P512" s="1">
        <v>0</v>
      </c>
      <c r="Q512" s="1">
        <v>4294.7108600000001</v>
      </c>
      <c r="R512" s="1">
        <v>0</v>
      </c>
      <c r="S512" s="40">
        <v>4294.7108600000001</v>
      </c>
      <c r="T512" s="1"/>
      <c r="U512" s="1">
        <v>4294.7108600000001</v>
      </c>
      <c r="V512" s="1"/>
      <c r="W512" s="40">
        <v>4294.7108600000001</v>
      </c>
      <c r="X512" s="1"/>
      <c r="Y512" s="1">
        <v>4294.7108600000001</v>
      </c>
      <c r="Z512" s="1"/>
      <c r="AA512" s="20">
        <f t="shared" si="97"/>
        <v>0</v>
      </c>
      <c r="AB512" s="1">
        <f t="shared" si="94"/>
        <v>0</v>
      </c>
      <c r="AC512" s="40">
        <f t="shared" si="94"/>
        <v>0</v>
      </c>
      <c r="AD512" s="4">
        <f t="shared" si="94"/>
        <v>0</v>
      </c>
      <c r="AE512" s="40">
        <f t="shared" si="98"/>
        <v>0</v>
      </c>
      <c r="AF512" s="136"/>
      <c r="AG512" s="21"/>
      <c r="AH512" s="137"/>
      <c r="AI512" s="21"/>
      <c r="AJ512" s="21"/>
      <c r="AM512" s="119">
        <f t="shared" si="92"/>
        <v>0</v>
      </c>
      <c r="AN512" s="119">
        <f t="shared" si="91"/>
        <v>0</v>
      </c>
    </row>
    <row r="513" spans="1:40" s="122" customFormat="1" ht="19.899999999999999" customHeight="1" x14ac:dyDescent="0.2">
      <c r="A513" s="15"/>
      <c r="B513" s="127" t="s">
        <v>33</v>
      </c>
      <c r="C513" s="1">
        <v>1240.1718300000005</v>
      </c>
      <c r="D513" s="1"/>
      <c r="E513" s="1">
        <v>0</v>
      </c>
      <c r="F513" s="1">
        <v>0</v>
      </c>
      <c r="G513" s="40">
        <f t="shared" si="95"/>
        <v>0</v>
      </c>
      <c r="H513" s="1"/>
      <c r="I513" s="1"/>
      <c r="J513" s="1"/>
      <c r="K513" s="40"/>
      <c r="L513" s="1"/>
      <c r="M513" s="1"/>
      <c r="N513" s="1"/>
      <c r="O513" s="40">
        <f t="shared" si="96"/>
        <v>1240.1718300000005</v>
      </c>
      <c r="P513" s="1">
        <v>0</v>
      </c>
      <c r="Q513" s="1">
        <v>1240.1718300000005</v>
      </c>
      <c r="R513" s="1">
        <v>0</v>
      </c>
      <c r="S513" s="40">
        <v>1240.1718300000005</v>
      </c>
      <c r="T513" s="1"/>
      <c r="U513" s="1">
        <v>1240.1718300000005</v>
      </c>
      <c r="V513" s="1"/>
      <c r="W513" s="40">
        <v>1240.1718300000005</v>
      </c>
      <c r="X513" s="1"/>
      <c r="Y513" s="1">
        <v>1240.1718300000005</v>
      </c>
      <c r="Z513" s="1"/>
      <c r="AA513" s="20">
        <f t="shared" si="97"/>
        <v>0</v>
      </c>
      <c r="AB513" s="1">
        <f t="shared" si="94"/>
        <v>0</v>
      </c>
      <c r="AC513" s="40">
        <f t="shared" si="94"/>
        <v>0</v>
      </c>
      <c r="AD513" s="4">
        <f t="shared" si="94"/>
        <v>0</v>
      </c>
      <c r="AE513" s="40">
        <f t="shared" si="98"/>
        <v>0</v>
      </c>
      <c r="AF513" s="136"/>
      <c r="AG513" s="21"/>
      <c r="AH513" s="137"/>
      <c r="AI513" s="21"/>
      <c r="AJ513" s="21"/>
      <c r="AM513" s="119">
        <f t="shared" si="92"/>
        <v>0</v>
      </c>
      <c r="AN513" s="119">
        <f t="shared" si="91"/>
        <v>0</v>
      </c>
    </row>
    <row r="514" spans="1:40" s="122" customFormat="1" ht="19.899999999999999" customHeight="1" x14ac:dyDescent="0.2">
      <c r="A514" s="15"/>
      <c r="B514" s="127" t="s">
        <v>34</v>
      </c>
      <c r="C514" s="1">
        <v>413.01004999999998</v>
      </c>
      <c r="D514" s="1"/>
      <c r="E514" s="1">
        <v>0</v>
      </c>
      <c r="F514" s="1">
        <v>0</v>
      </c>
      <c r="G514" s="40">
        <f t="shared" si="95"/>
        <v>0</v>
      </c>
      <c r="H514" s="1"/>
      <c r="I514" s="1"/>
      <c r="J514" s="1"/>
      <c r="K514" s="40"/>
      <c r="L514" s="1"/>
      <c r="M514" s="1"/>
      <c r="N514" s="1"/>
      <c r="O514" s="40">
        <f t="shared" si="96"/>
        <v>665.11731000000066</v>
      </c>
      <c r="P514" s="1">
        <v>0</v>
      </c>
      <c r="Q514" s="1">
        <v>665.11731000000066</v>
      </c>
      <c r="R514" s="1">
        <v>0</v>
      </c>
      <c r="S514" s="40">
        <f>T514+U514+V514</f>
        <v>389.74304999999913</v>
      </c>
      <c r="T514" s="1">
        <f>T510-SUM(T511:T513)</f>
        <v>0</v>
      </c>
      <c r="U514" s="1">
        <f>U510-SUM(U511:U513)</f>
        <v>389.74304999999913</v>
      </c>
      <c r="V514" s="1">
        <f>V510-SUM(V511:V513)</f>
        <v>0</v>
      </c>
      <c r="W514" s="40">
        <f>X514+Y514+Z514</f>
        <v>389.74304999999913</v>
      </c>
      <c r="X514" s="1">
        <f>X510-SUM(X511:X513)</f>
        <v>0</v>
      </c>
      <c r="Y514" s="1">
        <f>Y510-SUM(Y511:Y513)</f>
        <v>389.74304999999913</v>
      </c>
      <c r="Z514" s="1">
        <f>Z510-SUM(Z511:Z513)</f>
        <v>0</v>
      </c>
      <c r="AA514" s="20">
        <f t="shared" si="97"/>
        <v>0</v>
      </c>
      <c r="AB514" s="1">
        <f t="shared" si="94"/>
        <v>0</v>
      </c>
      <c r="AC514" s="40">
        <f t="shared" si="94"/>
        <v>0</v>
      </c>
      <c r="AD514" s="4">
        <f t="shared" si="94"/>
        <v>0</v>
      </c>
      <c r="AE514" s="40">
        <f t="shared" si="98"/>
        <v>0</v>
      </c>
      <c r="AF514" s="136"/>
      <c r="AG514" s="21"/>
      <c r="AH514" s="137"/>
      <c r="AI514" s="21"/>
      <c r="AJ514" s="21"/>
      <c r="AM514" s="119">
        <f t="shared" si="92"/>
        <v>0</v>
      </c>
      <c r="AN514" s="119">
        <f t="shared" si="91"/>
        <v>0</v>
      </c>
    </row>
    <row r="515" spans="1:40" s="122" customFormat="1" ht="67.5" x14ac:dyDescent="0.2">
      <c r="A515" s="15">
        <v>98</v>
      </c>
      <c r="B515" s="145" t="s">
        <v>105</v>
      </c>
      <c r="C515" s="24">
        <v>8687.061329999995</v>
      </c>
      <c r="D515" s="24">
        <f>SUM(D516:D519)</f>
        <v>0</v>
      </c>
      <c r="E515" s="24">
        <v>0</v>
      </c>
      <c r="F515" s="24">
        <v>0</v>
      </c>
      <c r="G515" s="25">
        <f t="shared" si="95"/>
        <v>0</v>
      </c>
      <c r="H515" s="26"/>
      <c r="I515" s="26"/>
      <c r="J515" s="26"/>
      <c r="K515" s="25">
        <f>L515+M515+N515</f>
        <v>0</v>
      </c>
      <c r="L515" s="26"/>
      <c r="M515" s="26"/>
      <c r="N515" s="26"/>
      <c r="O515" s="25">
        <f t="shared" si="96"/>
        <v>8867.5</v>
      </c>
      <c r="P515" s="26">
        <v>0</v>
      </c>
      <c r="Q515" s="26">
        <v>8867.5</v>
      </c>
      <c r="R515" s="26">
        <v>0</v>
      </c>
      <c r="S515" s="40">
        <f>T515+U515+V515</f>
        <v>8673.7302400000008</v>
      </c>
      <c r="T515" s="1">
        <v>0</v>
      </c>
      <c r="U515" s="1">
        <v>8673.7302400000008</v>
      </c>
      <c r="V515" s="1">
        <v>0</v>
      </c>
      <c r="W515" s="25">
        <f>X515+Y515+Z515</f>
        <v>8673.7302400000008</v>
      </c>
      <c r="X515" s="26">
        <v>0</v>
      </c>
      <c r="Y515" s="26">
        <v>8673.7302400000008</v>
      </c>
      <c r="Z515" s="26">
        <v>0</v>
      </c>
      <c r="AA515" s="20">
        <f t="shared" si="97"/>
        <v>0</v>
      </c>
      <c r="AB515" s="1">
        <f t="shared" si="94"/>
        <v>0</v>
      </c>
      <c r="AC515" s="40">
        <f t="shared" si="94"/>
        <v>0</v>
      </c>
      <c r="AD515" s="4">
        <f t="shared" si="94"/>
        <v>0</v>
      </c>
      <c r="AE515" s="25">
        <f t="shared" si="98"/>
        <v>0</v>
      </c>
      <c r="AF515" s="26">
        <f>SUM(AF516:AF519)</f>
        <v>0</v>
      </c>
      <c r="AG515" s="26">
        <f>SUM(AG516:AG519)</f>
        <v>0</v>
      </c>
      <c r="AH515" s="26">
        <f>SUM(AH516:AH519)</f>
        <v>0</v>
      </c>
      <c r="AI515" s="25" t="s">
        <v>232</v>
      </c>
      <c r="AJ515" s="25" t="s">
        <v>232</v>
      </c>
      <c r="AM515" s="119">
        <f t="shared" si="92"/>
        <v>0</v>
      </c>
      <c r="AN515" s="119">
        <f t="shared" si="91"/>
        <v>0</v>
      </c>
    </row>
    <row r="516" spans="1:40" s="122" customFormat="1" ht="19.899999999999999" customHeight="1" x14ac:dyDescent="0.2">
      <c r="A516" s="15"/>
      <c r="B516" s="127" t="s">
        <v>31</v>
      </c>
      <c r="C516" s="1">
        <v>0</v>
      </c>
      <c r="D516" s="1">
        <f>C516</f>
        <v>0</v>
      </c>
      <c r="E516" s="1">
        <v>0</v>
      </c>
      <c r="F516" s="1">
        <v>0</v>
      </c>
      <c r="G516" s="40">
        <f t="shared" si="95"/>
        <v>0</v>
      </c>
      <c r="H516" s="1"/>
      <c r="I516" s="1"/>
      <c r="J516" s="1"/>
      <c r="K516" s="40"/>
      <c r="L516" s="1"/>
      <c r="M516" s="1"/>
      <c r="N516" s="1"/>
      <c r="O516" s="40">
        <f t="shared" si="96"/>
        <v>0</v>
      </c>
      <c r="P516" s="1">
        <v>0</v>
      </c>
      <c r="Q516" s="1">
        <v>0</v>
      </c>
      <c r="R516" s="1">
        <v>0</v>
      </c>
      <c r="S516" s="40">
        <v>0</v>
      </c>
      <c r="T516" s="1"/>
      <c r="U516" s="1"/>
      <c r="V516" s="1"/>
      <c r="W516" s="40">
        <v>0</v>
      </c>
      <c r="X516" s="1"/>
      <c r="Y516" s="1"/>
      <c r="Z516" s="1"/>
      <c r="AA516" s="20">
        <f t="shared" si="97"/>
        <v>0</v>
      </c>
      <c r="AB516" s="1">
        <f t="shared" si="94"/>
        <v>0</v>
      </c>
      <c r="AC516" s="40">
        <f t="shared" si="94"/>
        <v>0</v>
      </c>
      <c r="AD516" s="4">
        <f t="shared" si="94"/>
        <v>0</v>
      </c>
      <c r="AE516" s="40">
        <f t="shared" si="98"/>
        <v>0</v>
      </c>
      <c r="AF516" s="136"/>
      <c r="AG516" s="21"/>
      <c r="AH516" s="137"/>
      <c r="AI516" s="21"/>
      <c r="AJ516" s="21"/>
      <c r="AM516" s="119">
        <f t="shared" si="92"/>
        <v>0</v>
      </c>
      <c r="AN516" s="119">
        <f t="shared" si="91"/>
        <v>0</v>
      </c>
    </row>
    <row r="517" spans="1:40" s="122" customFormat="1" ht="19.899999999999999" customHeight="1" x14ac:dyDescent="0.2">
      <c r="A517" s="15"/>
      <c r="B517" s="127" t="s">
        <v>32</v>
      </c>
      <c r="C517" s="1">
        <v>6879.3705799999998</v>
      </c>
      <c r="D517" s="1"/>
      <c r="E517" s="1">
        <v>0</v>
      </c>
      <c r="F517" s="1">
        <v>0</v>
      </c>
      <c r="G517" s="40">
        <f t="shared" si="95"/>
        <v>0</v>
      </c>
      <c r="H517" s="1"/>
      <c r="I517" s="1"/>
      <c r="J517" s="1"/>
      <c r="K517" s="40"/>
      <c r="L517" s="1"/>
      <c r="M517" s="1"/>
      <c r="N517" s="1"/>
      <c r="O517" s="40">
        <f t="shared" si="96"/>
        <v>6879.3705799999998</v>
      </c>
      <c r="P517" s="1">
        <v>0</v>
      </c>
      <c r="Q517" s="1">
        <v>6879.3705799999998</v>
      </c>
      <c r="R517" s="1">
        <v>0</v>
      </c>
      <c r="S517" s="40">
        <v>6879.3705799999989</v>
      </c>
      <c r="T517" s="1"/>
      <c r="U517" s="1">
        <v>6879.3705799999989</v>
      </c>
      <c r="V517" s="1"/>
      <c r="W517" s="40">
        <v>6879.3705799999989</v>
      </c>
      <c r="X517" s="1"/>
      <c r="Y517" s="1">
        <v>6879.3705799999989</v>
      </c>
      <c r="Z517" s="1"/>
      <c r="AA517" s="20">
        <f t="shared" si="97"/>
        <v>0</v>
      </c>
      <c r="AB517" s="1">
        <f t="shared" ref="AB517:AD548" si="99">X517+H517-L517-(T517-AF517)</f>
        <v>0</v>
      </c>
      <c r="AC517" s="40">
        <f t="shared" si="99"/>
        <v>0</v>
      </c>
      <c r="AD517" s="4">
        <f t="shared" si="99"/>
        <v>0</v>
      </c>
      <c r="AE517" s="40">
        <f t="shared" si="98"/>
        <v>0</v>
      </c>
      <c r="AF517" s="136"/>
      <c r="AG517" s="21"/>
      <c r="AH517" s="137"/>
      <c r="AI517" s="21"/>
      <c r="AJ517" s="21"/>
      <c r="AM517" s="119">
        <f t="shared" si="92"/>
        <v>0</v>
      </c>
      <c r="AN517" s="119">
        <f t="shared" si="91"/>
        <v>0</v>
      </c>
    </row>
    <row r="518" spans="1:40" s="122" customFormat="1" ht="19.899999999999999" customHeight="1" x14ac:dyDescent="0.2">
      <c r="A518" s="15"/>
      <c r="B518" s="127" t="s">
        <v>33</v>
      </c>
      <c r="C518" s="1">
        <v>1268.2535300000002</v>
      </c>
      <c r="D518" s="1"/>
      <c r="E518" s="1">
        <v>0</v>
      </c>
      <c r="F518" s="1">
        <v>0</v>
      </c>
      <c r="G518" s="40">
        <f t="shared" si="95"/>
        <v>0</v>
      </c>
      <c r="H518" s="1"/>
      <c r="I518" s="1"/>
      <c r="J518" s="1"/>
      <c r="K518" s="40"/>
      <c r="L518" s="1"/>
      <c r="M518" s="1"/>
      <c r="N518" s="1"/>
      <c r="O518" s="40">
        <f t="shared" si="96"/>
        <v>1268.2535300000002</v>
      </c>
      <c r="P518" s="1">
        <v>0</v>
      </c>
      <c r="Q518" s="1">
        <v>1268.2535300000002</v>
      </c>
      <c r="R518" s="1">
        <v>0</v>
      </c>
      <c r="S518" s="40">
        <v>1268.2535300000002</v>
      </c>
      <c r="T518" s="1"/>
      <c r="U518" s="1">
        <v>1268.2535300000002</v>
      </c>
      <c r="V518" s="1"/>
      <c r="W518" s="40">
        <v>1268.2535300000002</v>
      </c>
      <c r="X518" s="1"/>
      <c r="Y518" s="1">
        <v>1268.2535300000002</v>
      </c>
      <c r="Z518" s="1"/>
      <c r="AA518" s="20">
        <f t="shared" si="97"/>
        <v>0</v>
      </c>
      <c r="AB518" s="1">
        <f t="shared" si="99"/>
        <v>0</v>
      </c>
      <c r="AC518" s="40">
        <f t="shared" si="99"/>
        <v>0</v>
      </c>
      <c r="AD518" s="4">
        <f t="shared" si="99"/>
        <v>0</v>
      </c>
      <c r="AE518" s="40">
        <f t="shared" si="98"/>
        <v>0</v>
      </c>
      <c r="AF518" s="136"/>
      <c r="AG518" s="21"/>
      <c r="AH518" s="137"/>
      <c r="AI518" s="21"/>
      <c r="AJ518" s="21"/>
      <c r="AM518" s="119">
        <f t="shared" si="92"/>
        <v>0</v>
      </c>
      <c r="AN518" s="119">
        <f t="shared" si="91"/>
        <v>0</v>
      </c>
    </row>
    <row r="519" spans="1:40" s="122" customFormat="1" ht="19.899999999999999" customHeight="1" x14ac:dyDescent="0.2">
      <c r="A519" s="15"/>
      <c r="B519" s="127" t="s">
        <v>34</v>
      </c>
      <c r="C519" s="1">
        <v>539.43722000000002</v>
      </c>
      <c r="D519" s="1"/>
      <c r="E519" s="1">
        <v>0</v>
      </c>
      <c r="F519" s="1">
        <v>0</v>
      </c>
      <c r="G519" s="40">
        <f t="shared" si="95"/>
        <v>0</v>
      </c>
      <c r="H519" s="1"/>
      <c r="I519" s="1"/>
      <c r="J519" s="1"/>
      <c r="K519" s="40"/>
      <c r="L519" s="1"/>
      <c r="M519" s="1"/>
      <c r="N519" s="1"/>
      <c r="O519" s="40">
        <f t="shared" si="96"/>
        <v>719.87589000000503</v>
      </c>
      <c r="P519" s="1">
        <v>0</v>
      </c>
      <c r="Q519" s="1">
        <v>719.87589000000503</v>
      </c>
      <c r="R519" s="1">
        <v>0</v>
      </c>
      <c r="S519" s="40">
        <f>T519+U519+V519</f>
        <v>526.10613000000194</v>
      </c>
      <c r="T519" s="1">
        <f>T515-SUM(T516:T518)</f>
        <v>0</v>
      </c>
      <c r="U519" s="1">
        <f>U515-SUM(U516:U518)</f>
        <v>526.10613000000194</v>
      </c>
      <c r="V519" s="1">
        <f>V515-SUM(V516:V518)</f>
        <v>0</v>
      </c>
      <c r="W519" s="40">
        <f>X519+Y519+Z519</f>
        <v>526.10613000000194</v>
      </c>
      <c r="X519" s="1">
        <f>X515-SUM(X516:X518)</f>
        <v>0</v>
      </c>
      <c r="Y519" s="1">
        <f>Y515-SUM(Y516:Y518)</f>
        <v>526.10613000000194</v>
      </c>
      <c r="Z519" s="1">
        <f>Z515-SUM(Z516:Z518)</f>
        <v>0</v>
      </c>
      <c r="AA519" s="20">
        <f t="shared" si="97"/>
        <v>0</v>
      </c>
      <c r="AB519" s="1">
        <f t="shared" si="99"/>
        <v>0</v>
      </c>
      <c r="AC519" s="40">
        <f t="shared" si="99"/>
        <v>0</v>
      </c>
      <c r="AD519" s="4">
        <f t="shared" si="99"/>
        <v>0</v>
      </c>
      <c r="AE519" s="40">
        <f t="shared" si="98"/>
        <v>0</v>
      </c>
      <c r="AF519" s="136"/>
      <c r="AG519" s="40"/>
      <c r="AH519" s="137"/>
      <c r="AI519" s="21"/>
      <c r="AJ519" s="21"/>
      <c r="AM519" s="119">
        <f t="shared" si="92"/>
        <v>0</v>
      </c>
      <c r="AN519" s="119">
        <f t="shared" si="91"/>
        <v>0</v>
      </c>
    </row>
    <row r="520" spans="1:40" s="122" customFormat="1" ht="67.5" x14ac:dyDescent="0.2">
      <c r="A520" s="15">
        <v>99</v>
      </c>
      <c r="B520" s="145" t="s">
        <v>106</v>
      </c>
      <c r="C520" s="24">
        <v>6998.1210299999993</v>
      </c>
      <c r="D520" s="24">
        <f>SUM(D521:D524)</f>
        <v>0</v>
      </c>
      <c r="E520" s="24">
        <v>0</v>
      </c>
      <c r="F520" s="24">
        <v>0</v>
      </c>
      <c r="G520" s="25">
        <f t="shared" si="95"/>
        <v>0</v>
      </c>
      <c r="H520" s="26"/>
      <c r="I520" s="26"/>
      <c r="J520" s="26"/>
      <c r="K520" s="25">
        <f>L520+M520+N520</f>
        <v>0</v>
      </c>
      <c r="L520" s="26"/>
      <c r="M520" s="26"/>
      <c r="N520" s="26"/>
      <c r="O520" s="25">
        <f t="shared" si="96"/>
        <v>7016.5</v>
      </c>
      <c r="P520" s="26">
        <v>0</v>
      </c>
      <c r="Q520" s="26">
        <v>7016.5</v>
      </c>
      <c r="R520" s="26">
        <v>0</v>
      </c>
      <c r="S520" s="40">
        <f>T520+U520+V520</f>
        <v>6982.9210299999986</v>
      </c>
      <c r="T520" s="1">
        <v>0</v>
      </c>
      <c r="U520" s="1">
        <v>6982.9210299999986</v>
      </c>
      <c r="V520" s="1">
        <v>0</v>
      </c>
      <c r="W520" s="25">
        <f>X520+Y520+Z520</f>
        <v>6982.9210299999986</v>
      </c>
      <c r="X520" s="26">
        <v>0</v>
      </c>
      <c r="Y520" s="26">
        <v>6982.9210299999986</v>
      </c>
      <c r="Z520" s="26">
        <v>0</v>
      </c>
      <c r="AA520" s="20">
        <f t="shared" si="97"/>
        <v>0</v>
      </c>
      <c r="AB520" s="1">
        <f t="shared" si="99"/>
        <v>0</v>
      </c>
      <c r="AC520" s="40">
        <f t="shared" si="99"/>
        <v>0</v>
      </c>
      <c r="AD520" s="4">
        <f t="shared" si="99"/>
        <v>0</v>
      </c>
      <c r="AE520" s="25">
        <f t="shared" si="98"/>
        <v>0</v>
      </c>
      <c r="AF520" s="26">
        <f>SUM(AF521:AF524)</f>
        <v>0</v>
      </c>
      <c r="AG520" s="26">
        <f>SUM(AG521:AG524)</f>
        <v>0</v>
      </c>
      <c r="AH520" s="26">
        <f>SUM(AH521:AH524)</f>
        <v>0</v>
      </c>
      <c r="AI520" s="25" t="s">
        <v>232</v>
      </c>
      <c r="AJ520" s="25" t="s">
        <v>232</v>
      </c>
      <c r="AM520" s="119">
        <f t="shared" si="92"/>
        <v>0</v>
      </c>
      <c r="AN520" s="119">
        <f t="shared" si="91"/>
        <v>0</v>
      </c>
    </row>
    <row r="521" spans="1:40" s="122" customFormat="1" ht="19.899999999999999" customHeight="1" x14ac:dyDescent="0.2">
      <c r="A521" s="15"/>
      <c r="B521" s="127" t="s">
        <v>31</v>
      </c>
      <c r="C521" s="1">
        <v>0</v>
      </c>
      <c r="D521" s="1">
        <f>C521</f>
        <v>0</v>
      </c>
      <c r="E521" s="1">
        <v>0</v>
      </c>
      <c r="F521" s="1">
        <v>0</v>
      </c>
      <c r="G521" s="40">
        <f t="shared" si="95"/>
        <v>0</v>
      </c>
      <c r="H521" s="1"/>
      <c r="I521" s="1"/>
      <c r="J521" s="1"/>
      <c r="K521" s="40"/>
      <c r="L521" s="1"/>
      <c r="M521" s="1"/>
      <c r="N521" s="1"/>
      <c r="O521" s="40">
        <f t="shared" si="96"/>
        <v>0</v>
      </c>
      <c r="P521" s="1">
        <v>0</v>
      </c>
      <c r="Q521" s="1">
        <v>0</v>
      </c>
      <c r="R521" s="1">
        <v>0</v>
      </c>
      <c r="S521" s="40">
        <v>0</v>
      </c>
      <c r="T521" s="1"/>
      <c r="U521" s="1"/>
      <c r="V521" s="1"/>
      <c r="W521" s="40">
        <v>0</v>
      </c>
      <c r="X521" s="1"/>
      <c r="Y521" s="1"/>
      <c r="Z521" s="1"/>
      <c r="AA521" s="20">
        <f t="shared" si="97"/>
        <v>0</v>
      </c>
      <c r="AB521" s="1">
        <f t="shared" si="99"/>
        <v>0</v>
      </c>
      <c r="AC521" s="40">
        <f t="shared" si="99"/>
        <v>0</v>
      </c>
      <c r="AD521" s="4">
        <f t="shared" si="99"/>
        <v>0</v>
      </c>
      <c r="AE521" s="40">
        <f t="shared" si="98"/>
        <v>0</v>
      </c>
      <c r="AF521" s="136"/>
      <c r="AG521" s="40"/>
      <c r="AH521" s="137"/>
      <c r="AI521" s="21"/>
      <c r="AJ521" s="21"/>
      <c r="AM521" s="119">
        <f t="shared" si="92"/>
        <v>0</v>
      </c>
      <c r="AN521" s="119">
        <f t="shared" si="91"/>
        <v>0</v>
      </c>
    </row>
    <row r="522" spans="1:40" s="122" customFormat="1" ht="19.899999999999999" customHeight="1" x14ac:dyDescent="0.2">
      <c r="A522" s="15"/>
      <c r="B522" s="127" t="s">
        <v>32</v>
      </c>
      <c r="C522" s="1">
        <v>5497.1086100000002</v>
      </c>
      <c r="D522" s="1"/>
      <c r="E522" s="1">
        <v>0</v>
      </c>
      <c r="F522" s="1">
        <v>0</v>
      </c>
      <c r="G522" s="40">
        <f t="shared" si="95"/>
        <v>0</v>
      </c>
      <c r="H522" s="1"/>
      <c r="I522" s="1"/>
      <c r="J522" s="1"/>
      <c r="K522" s="40"/>
      <c r="L522" s="1"/>
      <c r="M522" s="1"/>
      <c r="N522" s="1"/>
      <c r="O522" s="40">
        <f t="shared" si="96"/>
        <v>5497.1086100000002</v>
      </c>
      <c r="P522" s="1">
        <v>0</v>
      </c>
      <c r="Q522" s="1">
        <v>5497.1086100000002</v>
      </c>
      <c r="R522" s="1">
        <v>0</v>
      </c>
      <c r="S522" s="40">
        <v>5497.1086099999993</v>
      </c>
      <c r="T522" s="1"/>
      <c r="U522" s="1">
        <v>5497.1086099999993</v>
      </c>
      <c r="V522" s="1"/>
      <c r="W522" s="40">
        <v>5497.1086099999993</v>
      </c>
      <c r="X522" s="1"/>
      <c r="Y522" s="1">
        <v>5497.1086099999993</v>
      </c>
      <c r="Z522" s="1"/>
      <c r="AA522" s="20">
        <f t="shared" si="97"/>
        <v>0</v>
      </c>
      <c r="AB522" s="1">
        <f t="shared" si="99"/>
        <v>0</v>
      </c>
      <c r="AC522" s="40">
        <f t="shared" si="99"/>
        <v>0</v>
      </c>
      <c r="AD522" s="4">
        <f t="shared" si="99"/>
        <v>0</v>
      </c>
      <c r="AE522" s="40">
        <f t="shared" si="98"/>
        <v>0</v>
      </c>
      <c r="AF522" s="136"/>
      <c r="AG522" s="40"/>
      <c r="AH522" s="137"/>
      <c r="AI522" s="21"/>
      <c r="AJ522" s="21"/>
      <c r="AM522" s="119">
        <f t="shared" si="92"/>
        <v>0</v>
      </c>
      <c r="AN522" s="119">
        <f t="shared" ref="AN522:AN585" si="100">AA522-AE522</f>
        <v>0</v>
      </c>
    </row>
    <row r="523" spans="1:40" s="122" customFormat="1" ht="19.899999999999999" customHeight="1" x14ac:dyDescent="0.2">
      <c r="A523" s="15"/>
      <c r="B523" s="127" t="s">
        <v>33</v>
      </c>
      <c r="C523" s="1">
        <v>1044.0300099999999</v>
      </c>
      <c r="D523" s="1"/>
      <c r="E523" s="1">
        <v>0</v>
      </c>
      <c r="F523" s="1">
        <v>0</v>
      </c>
      <c r="G523" s="40">
        <f t="shared" si="95"/>
        <v>0</v>
      </c>
      <c r="H523" s="1"/>
      <c r="I523" s="1"/>
      <c r="J523" s="1"/>
      <c r="K523" s="40"/>
      <c r="L523" s="1"/>
      <c r="M523" s="1"/>
      <c r="N523" s="1"/>
      <c r="O523" s="40">
        <f t="shared" si="96"/>
        <v>1044.0300099999999</v>
      </c>
      <c r="P523" s="1">
        <v>0</v>
      </c>
      <c r="Q523" s="1">
        <v>1044.0300099999999</v>
      </c>
      <c r="R523" s="1">
        <v>0</v>
      </c>
      <c r="S523" s="40">
        <v>1044.0300099999999</v>
      </c>
      <c r="T523" s="1"/>
      <c r="U523" s="1">
        <v>1044.0300099999999</v>
      </c>
      <c r="V523" s="1"/>
      <c r="W523" s="40">
        <v>1044.0300099999999</v>
      </c>
      <c r="X523" s="1"/>
      <c r="Y523" s="40">
        <v>1044.0300099999999</v>
      </c>
      <c r="Z523" s="1"/>
      <c r="AA523" s="20">
        <f t="shared" si="97"/>
        <v>0</v>
      </c>
      <c r="AB523" s="1">
        <f t="shared" si="99"/>
        <v>0</v>
      </c>
      <c r="AC523" s="40">
        <f t="shared" si="99"/>
        <v>0</v>
      </c>
      <c r="AD523" s="4">
        <f t="shared" si="99"/>
        <v>0</v>
      </c>
      <c r="AE523" s="40">
        <f t="shared" si="98"/>
        <v>0</v>
      </c>
      <c r="AF523" s="136"/>
      <c r="AG523" s="40"/>
      <c r="AH523" s="137"/>
      <c r="AI523" s="21"/>
      <c r="AJ523" s="21"/>
      <c r="AM523" s="119">
        <f t="shared" ref="AM523:AM586" si="101">G523+W523-K523-S523</f>
        <v>0</v>
      </c>
      <c r="AN523" s="119">
        <f t="shared" si="100"/>
        <v>0</v>
      </c>
    </row>
    <row r="524" spans="1:40" s="122" customFormat="1" ht="19.899999999999999" customHeight="1" x14ac:dyDescent="0.2">
      <c r="A524" s="15"/>
      <c r="B524" s="127" t="s">
        <v>34</v>
      </c>
      <c r="C524" s="1">
        <v>456.98241000000002</v>
      </c>
      <c r="D524" s="1"/>
      <c r="E524" s="1">
        <v>0</v>
      </c>
      <c r="F524" s="1">
        <v>0</v>
      </c>
      <c r="G524" s="40">
        <f t="shared" si="95"/>
        <v>0</v>
      </c>
      <c r="H524" s="1"/>
      <c r="I524" s="1"/>
      <c r="J524" s="1"/>
      <c r="K524" s="40"/>
      <c r="L524" s="1"/>
      <c r="M524" s="1"/>
      <c r="N524" s="1"/>
      <c r="O524" s="40">
        <f t="shared" si="96"/>
        <v>475.36138000000068</v>
      </c>
      <c r="P524" s="1">
        <v>0</v>
      </c>
      <c r="Q524" s="1">
        <v>475.36138000000068</v>
      </c>
      <c r="R524" s="1">
        <v>0</v>
      </c>
      <c r="S524" s="40">
        <f>T524+U524+V524</f>
        <v>441.78240999999889</v>
      </c>
      <c r="T524" s="1">
        <f>T520-SUM(T521:T523)</f>
        <v>0</v>
      </c>
      <c r="U524" s="1">
        <f>U520-SUM(U521:U523)</f>
        <v>441.78240999999889</v>
      </c>
      <c r="V524" s="1">
        <f>V520-SUM(V521:V523)</f>
        <v>0</v>
      </c>
      <c r="W524" s="40">
        <f>X524+Y524+Z524</f>
        <v>441.78240999999889</v>
      </c>
      <c r="X524" s="1">
        <f>X520-SUM(X521:X523)</f>
        <v>0</v>
      </c>
      <c r="Y524" s="1">
        <f>Y520-SUM(Y521:Y523)</f>
        <v>441.78240999999889</v>
      </c>
      <c r="Z524" s="1">
        <f>Z520-SUM(Z521:Z523)</f>
        <v>0</v>
      </c>
      <c r="AA524" s="20">
        <f t="shared" si="97"/>
        <v>0</v>
      </c>
      <c r="AB524" s="1">
        <f t="shared" si="99"/>
        <v>0</v>
      </c>
      <c r="AC524" s="40">
        <f t="shared" si="99"/>
        <v>0</v>
      </c>
      <c r="AD524" s="4">
        <f t="shared" si="99"/>
        <v>0</v>
      </c>
      <c r="AE524" s="40">
        <f t="shared" si="98"/>
        <v>0</v>
      </c>
      <c r="AF524" s="136"/>
      <c r="AG524" s="40"/>
      <c r="AH524" s="137"/>
      <c r="AI524" s="21"/>
      <c r="AJ524" s="21"/>
      <c r="AM524" s="119">
        <f t="shared" si="101"/>
        <v>0</v>
      </c>
      <c r="AN524" s="119">
        <f t="shared" si="100"/>
        <v>0</v>
      </c>
    </row>
    <row r="525" spans="1:40" s="122" customFormat="1" ht="54" x14ac:dyDescent="0.2">
      <c r="A525" s="15">
        <v>100</v>
      </c>
      <c r="B525" s="145" t="s">
        <v>107</v>
      </c>
      <c r="C525" s="24">
        <v>6956.8852399999987</v>
      </c>
      <c r="D525" s="24">
        <f>SUM(D526:D529)</f>
        <v>0</v>
      </c>
      <c r="E525" s="24">
        <v>0</v>
      </c>
      <c r="F525" s="24">
        <v>0</v>
      </c>
      <c r="G525" s="25">
        <f t="shared" si="95"/>
        <v>0</v>
      </c>
      <c r="H525" s="26"/>
      <c r="I525" s="26"/>
      <c r="J525" s="26"/>
      <c r="K525" s="25">
        <f>L525+M525+N525</f>
        <v>0</v>
      </c>
      <c r="L525" s="26"/>
      <c r="M525" s="26"/>
      <c r="N525" s="26"/>
      <c r="O525" s="25">
        <f t="shared" si="96"/>
        <v>7016.5</v>
      </c>
      <c r="P525" s="26">
        <v>0</v>
      </c>
      <c r="Q525" s="26">
        <v>7016.5</v>
      </c>
      <c r="R525" s="26">
        <v>0</v>
      </c>
      <c r="S525" s="40">
        <f>T525+U525+V525</f>
        <v>6956.8852400000005</v>
      </c>
      <c r="T525" s="1">
        <v>0</v>
      </c>
      <c r="U525" s="1">
        <v>6956.8852400000005</v>
      </c>
      <c r="V525" s="1">
        <v>0</v>
      </c>
      <c r="W525" s="25">
        <f>X525+Y525+Z525</f>
        <v>6956.8852399999996</v>
      </c>
      <c r="X525" s="26">
        <v>0</v>
      </c>
      <c r="Y525" s="26">
        <v>6956.8852399999996</v>
      </c>
      <c r="Z525" s="26">
        <v>0</v>
      </c>
      <c r="AA525" s="20">
        <f t="shared" si="97"/>
        <v>0</v>
      </c>
      <c r="AB525" s="1">
        <f t="shared" si="99"/>
        <v>0</v>
      </c>
      <c r="AC525" s="40">
        <f t="shared" si="99"/>
        <v>0</v>
      </c>
      <c r="AD525" s="4">
        <f t="shared" si="99"/>
        <v>0</v>
      </c>
      <c r="AE525" s="25">
        <f t="shared" si="98"/>
        <v>0</v>
      </c>
      <c r="AF525" s="26">
        <f>SUM(AF526:AF529)</f>
        <v>0</v>
      </c>
      <c r="AG525" s="26">
        <f>SUM(AG526:AG529)</f>
        <v>0</v>
      </c>
      <c r="AH525" s="26">
        <f>SUM(AH526:AH529)</f>
        <v>0</v>
      </c>
      <c r="AI525" s="25" t="s">
        <v>232</v>
      </c>
      <c r="AJ525" s="25" t="s">
        <v>232</v>
      </c>
      <c r="AM525" s="119">
        <f t="shared" si="101"/>
        <v>0</v>
      </c>
      <c r="AN525" s="119">
        <f t="shared" si="100"/>
        <v>0</v>
      </c>
    </row>
    <row r="526" spans="1:40" s="122" customFormat="1" ht="19.899999999999999" customHeight="1" x14ac:dyDescent="0.2">
      <c r="A526" s="15"/>
      <c r="B526" s="127" t="s">
        <v>31</v>
      </c>
      <c r="C526" s="1">
        <v>0</v>
      </c>
      <c r="D526" s="1">
        <f>C526</f>
        <v>0</v>
      </c>
      <c r="E526" s="1">
        <v>0</v>
      </c>
      <c r="F526" s="1">
        <v>0</v>
      </c>
      <c r="G526" s="40">
        <f t="shared" si="95"/>
        <v>0</v>
      </c>
      <c r="H526" s="1"/>
      <c r="I526" s="1"/>
      <c r="J526" s="1"/>
      <c r="K526" s="40"/>
      <c r="L526" s="1"/>
      <c r="M526" s="1"/>
      <c r="N526" s="1"/>
      <c r="O526" s="40">
        <f t="shared" si="96"/>
        <v>0</v>
      </c>
      <c r="P526" s="1">
        <v>0</v>
      </c>
      <c r="Q526" s="1">
        <v>0</v>
      </c>
      <c r="R526" s="1">
        <v>0</v>
      </c>
      <c r="S526" s="40">
        <v>0</v>
      </c>
      <c r="T526" s="1"/>
      <c r="U526" s="1"/>
      <c r="V526" s="1"/>
      <c r="W526" s="40">
        <v>0</v>
      </c>
      <c r="X526" s="1"/>
      <c r="Y526" s="1"/>
      <c r="Z526" s="1"/>
      <c r="AA526" s="20">
        <f t="shared" si="97"/>
        <v>0</v>
      </c>
      <c r="AB526" s="1">
        <f t="shared" si="99"/>
        <v>0</v>
      </c>
      <c r="AC526" s="40">
        <f t="shared" si="99"/>
        <v>0</v>
      </c>
      <c r="AD526" s="4">
        <f t="shared" si="99"/>
        <v>0</v>
      </c>
      <c r="AE526" s="40">
        <f t="shared" si="98"/>
        <v>0</v>
      </c>
      <c r="AF526" s="136"/>
      <c r="AG526" s="21"/>
      <c r="AH526" s="137"/>
      <c r="AI526" s="21"/>
      <c r="AJ526" s="21"/>
      <c r="AM526" s="119">
        <f t="shared" si="101"/>
        <v>0</v>
      </c>
      <c r="AN526" s="119">
        <f t="shared" si="100"/>
        <v>0</v>
      </c>
    </row>
    <row r="527" spans="1:40" s="122" customFormat="1" ht="19.899999999999999" customHeight="1" x14ac:dyDescent="0.2">
      <c r="A527" s="15"/>
      <c r="B527" s="127" t="s">
        <v>32</v>
      </c>
      <c r="C527" s="1">
        <v>5371.1328199999998</v>
      </c>
      <c r="D527" s="1"/>
      <c r="E527" s="1">
        <v>0</v>
      </c>
      <c r="F527" s="1">
        <v>0</v>
      </c>
      <c r="G527" s="40">
        <f t="shared" si="95"/>
        <v>0</v>
      </c>
      <c r="H527" s="1"/>
      <c r="I527" s="1"/>
      <c r="J527" s="1"/>
      <c r="K527" s="40"/>
      <c r="L527" s="1"/>
      <c r="M527" s="1"/>
      <c r="N527" s="1"/>
      <c r="O527" s="40">
        <f t="shared" si="96"/>
        <v>5371.1328199999998</v>
      </c>
      <c r="P527" s="1">
        <v>0</v>
      </c>
      <c r="Q527" s="1">
        <v>5371.1328199999998</v>
      </c>
      <c r="R527" s="1">
        <v>0</v>
      </c>
      <c r="S527" s="40">
        <v>5371.1328199999998</v>
      </c>
      <c r="T527" s="1"/>
      <c r="U527" s="1">
        <v>5371.1328199999998</v>
      </c>
      <c r="V527" s="1"/>
      <c r="W527" s="40">
        <v>5371.1328199999998</v>
      </c>
      <c r="X527" s="1"/>
      <c r="Y527" s="1">
        <v>5371.1328199999998</v>
      </c>
      <c r="Z527" s="1"/>
      <c r="AA527" s="20">
        <f t="shared" si="97"/>
        <v>0</v>
      </c>
      <c r="AB527" s="1">
        <f t="shared" si="99"/>
        <v>0</v>
      </c>
      <c r="AC527" s="40">
        <f t="shared" si="99"/>
        <v>0</v>
      </c>
      <c r="AD527" s="4">
        <f t="shared" si="99"/>
        <v>0</v>
      </c>
      <c r="AE527" s="40">
        <f t="shared" si="98"/>
        <v>0</v>
      </c>
      <c r="AF527" s="136"/>
      <c r="AG527" s="21"/>
      <c r="AH527" s="137"/>
      <c r="AI527" s="21"/>
      <c r="AJ527" s="21"/>
      <c r="AM527" s="119">
        <f t="shared" si="101"/>
        <v>0</v>
      </c>
      <c r="AN527" s="119">
        <f t="shared" si="100"/>
        <v>0</v>
      </c>
    </row>
    <row r="528" spans="1:40" s="122" customFormat="1" ht="19.899999999999999" customHeight="1" x14ac:dyDescent="0.2">
      <c r="A528" s="15"/>
      <c r="B528" s="127" t="s">
        <v>33</v>
      </c>
      <c r="C528" s="1">
        <v>1143.97001</v>
      </c>
      <c r="D528" s="1"/>
      <c r="E528" s="1">
        <v>0</v>
      </c>
      <c r="F528" s="1">
        <v>0</v>
      </c>
      <c r="G528" s="40">
        <f t="shared" si="95"/>
        <v>0</v>
      </c>
      <c r="H528" s="1"/>
      <c r="I528" s="1"/>
      <c r="J528" s="1"/>
      <c r="K528" s="40"/>
      <c r="L528" s="1"/>
      <c r="M528" s="1"/>
      <c r="N528" s="1"/>
      <c r="O528" s="40">
        <f t="shared" si="96"/>
        <v>1143.97001</v>
      </c>
      <c r="P528" s="1">
        <v>0</v>
      </c>
      <c r="Q528" s="1">
        <v>1143.97001</v>
      </c>
      <c r="R528" s="1">
        <v>0</v>
      </c>
      <c r="S528" s="40">
        <v>1143.97001</v>
      </c>
      <c r="T528" s="1"/>
      <c r="U528" s="1">
        <v>1143.97001</v>
      </c>
      <c r="V528" s="1"/>
      <c r="W528" s="40">
        <v>1143.97001</v>
      </c>
      <c r="X528" s="1"/>
      <c r="Y528" s="40">
        <v>1143.97001</v>
      </c>
      <c r="Z528" s="1"/>
      <c r="AA528" s="20">
        <f t="shared" si="97"/>
        <v>0</v>
      </c>
      <c r="AB528" s="1">
        <f t="shared" si="99"/>
        <v>0</v>
      </c>
      <c r="AC528" s="40">
        <f t="shared" si="99"/>
        <v>0</v>
      </c>
      <c r="AD528" s="4">
        <f t="shared" si="99"/>
        <v>0</v>
      </c>
      <c r="AE528" s="40">
        <f t="shared" si="98"/>
        <v>0</v>
      </c>
      <c r="AF528" s="136"/>
      <c r="AG528" s="21"/>
      <c r="AH528" s="137"/>
      <c r="AI528" s="21"/>
      <c r="AJ528" s="21"/>
      <c r="AM528" s="119">
        <f t="shared" si="101"/>
        <v>0</v>
      </c>
      <c r="AN528" s="119">
        <f t="shared" si="100"/>
        <v>0</v>
      </c>
    </row>
    <row r="529" spans="1:40" s="122" customFormat="1" ht="19.899999999999999" customHeight="1" x14ac:dyDescent="0.2">
      <c r="A529" s="15"/>
      <c r="B529" s="127" t="s">
        <v>34</v>
      </c>
      <c r="C529" s="1">
        <v>441.78240999999997</v>
      </c>
      <c r="D529" s="1"/>
      <c r="E529" s="1">
        <v>0</v>
      </c>
      <c r="F529" s="1">
        <v>0</v>
      </c>
      <c r="G529" s="40">
        <f t="shared" si="95"/>
        <v>0</v>
      </c>
      <c r="H529" s="1"/>
      <c r="I529" s="1"/>
      <c r="J529" s="1"/>
      <c r="K529" s="40"/>
      <c r="L529" s="1"/>
      <c r="M529" s="1"/>
      <c r="N529" s="1"/>
      <c r="O529" s="40">
        <f t="shared" si="96"/>
        <v>501.39717000000127</v>
      </c>
      <c r="P529" s="1">
        <v>0</v>
      </c>
      <c r="Q529" s="1">
        <v>501.39717000000127</v>
      </c>
      <c r="R529" s="1">
        <v>0</v>
      </c>
      <c r="S529" s="40">
        <f>T529+U529+V529</f>
        <v>441.78241000000071</v>
      </c>
      <c r="T529" s="1">
        <f>T525-SUM(T526:T528)</f>
        <v>0</v>
      </c>
      <c r="U529" s="1">
        <f>U525-SUM(U526:U528)</f>
        <v>441.78241000000071</v>
      </c>
      <c r="V529" s="1">
        <f>V525-SUM(V526:V528)</f>
        <v>0</v>
      </c>
      <c r="W529" s="40">
        <f>X529+Y529+Z529</f>
        <v>441.7824099999998</v>
      </c>
      <c r="X529" s="1">
        <f>X525-SUM(X526:X528)</f>
        <v>0</v>
      </c>
      <c r="Y529" s="1">
        <f>Y525-SUM(Y526:Y528)</f>
        <v>441.7824099999998</v>
      </c>
      <c r="Z529" s="1">
        <f>Z525-SUM(Z526:Z528)</f>
        <v>0</v>
      </c>
      <c r="AA529" s="20">
        <f t="shared" si="97"/>
        <v>-9.0949470177292824E-13</v>
      </c>
      <c r="AB529" s="1">
        <f t="shared" si="99"/>
        <v>0</v>
      </c>
      <c r="AC529" s="40">
        <f t="shared" si="99"/>
        <v>-9.0949470177292824E-13</v>
      </c>
      <c r="AD529" s="4">
        <f t="shared" si="99"/>
        <v>0</v>
      </c>
      <c r="AE529" s="40">
        <f t="shared" si="98"/>
        <v>0</v>
      </c>
      <c r="AF529" s="136"/>
      <c r="AG529" s="21"/>
      <c r="AH529" s="137"/>
      <c r="AI529" s="21"/>
      <c r="AJ529" s="21"/>
      <c r="AM529" s="119">
        <f t="shared" si="101"/>
        <v>-9.0949470177292824E-13</v>
      </c>
      <c r="AN529" s="119">
        <f t="shared" si="100"/>
        <v>-9.0949470177292824E-13</v>
      </c>
    </row>
    <row r="530" spans="1:40" s="122" customFormat="1" ht="54" x14ac:dyDescent="0.2">
      <c r="A530" s="15">
        <v>101</v>
      </c>
      <c r="B530" s="145" t="s">
        <v>108</v>
      </c>
      <c r="C530" s="24">
        <v>7003.4007899999988</v>
      </c>
      <c r="D530" s="24">
        <f>SUM(D531:D534)</f>
        <v>0</v>
      </c>
      <c r="E530" s="24">
        <v>0</v>
      </c>
      <c r="F530" s="24">
        <v>0</v>
      </c>
      <c r="G530" s="25">
        <f t="shared" si="95"/>
        <v>0</v>
      </c>
      <c r="H530" s="26"/>
      <c r="I530" s="26"/>
      <c r="J530" s="26"/>
      <c r="K530" s="25">
        <f>L530+M530+N530</f>
        <v>0</v>
      </c>
      <c r="L530" s="26"/>
      <c r="M530" s="26"/>
      <c r="N530" s="26"/>
      <c r="O530" s="25">
        <f t="shared" si="96"/>
        <v>7016.5</v>
      </c>
      <c r="P530" s="26">
        <v>0</v>
      </c>
      <c r="Q530" s="26">
        <v>7016.5</v>
      </c>
      <c r="R530" s="26">
        <v>0</v>
      </c>
      <c r="S530" s="40">
        <f>T530+U530+V530</f>
        <v>6987.745789999999</v>
      </c>
      <c r="T530" s="1">
        <v>0</v>
      </c>
      <c r="U530" s="1">
        <v>6987.745789999999</v>
      </c>
      <c r="V530" s="1">
        <v>0</v>
      </c>
      <c r="W530" s="25">
        <f>X530+Y530+Z530</f>
        <v>6987.7457899999981</v>
      </c>
      <c r="X530" s="26">
        <v>0</v>
      </c>
      <c r="Y530" s="26">
        <v>6987.7457899999981</v>
      </c>
      <c r="Z530" s="26">
        <v>0</v>
      </c>
      <c r="AA530" s="20">
        <f t="shared" si="97"/>
        <v>0</v>
      </c>
      <c r="AB530" s="1">
        <f t="shared" si="99"/>
        <v>0</v>
      </c>
      <c r="AC530" s="40">
        <f t="shared" si="99"/>
        <v>0</v>
      </c>
      <c r="AD530" s="4">
        <f t="shared" si="99"/>
        <v>0</v>
      </c>
      <c r="AE530" s="25">
        <f t="shared" si="98"/>
        <v>0</v>
      </c>
      <c r="AF530" s="26">
        <f>SUM(AF531:AF534)</f>
        <v>0</v>
      </c>
      <c r="AG530" s="26">
        <f>SUM(AG531:AG534)</f>
        <v>0</v>
      </c>
      <c r="AH530" s="26">
        <f>SUM(AH531:AH534)</f>
        <v>0</v>
      </c>
      <c r="AI530" s="25" t="s">
        <v>232</v>
      </c>
      <c r="AJ530" s="25" t="s">
        <v>232</v>
      </c>
      <c r="AM530" s="119">
        <f t="shared" si="101"/>
        <v>0</v>
      </c>
      <c r="AN530" s="119">
        <f t="shared" si="100"/>
        <v>0</v>
      </c>
    </row>
    <row r="531" spans="1:40" s="122" customFormat="1" ht="19.899999999999999" customHeight="1" x14ac:dyDescent="0.2">
      <c r="A531" s="15"/>
      <c r="B531" s="127" t="s">
        <v>31</v>
      </c>
      <c r="C531" s="1">
        <v>0</v>
      </c>
      <c r="D531" s="1">
        <f>C531</f>
        <v>0</v>
      </c>
      <c r="E531" s="1">
        <v>0</v>
      </c>
      <c r="F531" s="1">
        <v>0</v>
      </c>
      <c r="G531" s="40">
        <f t="shared" si="95"/>
        <v>0</v>
      </c>
      <c r="H531" s="1"/>
      <c r="I531" s="1"/>
      <c r="J531" s="1"/>
      <c r="K531" s="40"/>
      <c r="L531" s="1"/>
      <c r="M531" s="1"/>
      <c r="N531" s="1"/>
      <c r="O531" s="40">
        <f t="shared" si="96"/>
        <v>0</v>
      </c>
      <c r="P531" s="1">
        <v>0</v>
      </c>
      <c r="Q531" s="1">
        <v>0</v>
      </c>
      <c r="R531" s="1">
        <v>0</v>
      </c>
      <c r="S531" s="40">
        <v>0</v>
      </c>
      <c r="T531" s="1"/>
      <c r="U531" s="1"/>
      <c r="V531" s="1"/>
      <c r="W531" s="40">
        <v>0</v>
      </c>
      <c r="X531" s="1"/>
      <c r="Y531" s="1"/>
      <c r="Z531" s="1"/>
      <c r="AA531" s="20">
        <f t="shared" si="97"/>
        <v>0</v>
      </c>
      <c r="AB531" s="1">
        <f t="shared" si="99"/>
        <v>0</v>
      </c>
      <c r="AC531" s="40">
        <f t="shared" si="99"/>
        <v>0</v>
      </c>
      <c r="AD531" s="4">
        <f t="shared" si="99"/>
        <v>0</v>
      </c>
      <c r="AE531" s="40">
        <f t="shared" si="98"/>
        <v>0</v>
      </c>
      <c r="AF531" s="136"/>
      <c r="AG531" s="40"/>
      <c r="AH531" s="137"/>
      <c r="AI531" s="21"/>
      <c r="AJ531" s="21"/>
      <c r="AM531" s="119">
        <f t="shared" si="101"/>
        <v>0</v>
      </c>
      <c r="AN531" s="119">
        <f t="shared" si="100"/>
        <v>0</v>
      </c>
    </row>
    <row r="532" spans="1:40" s="122" customFormat="1" ht="19.899999999999999" customHeight="1" x14ac:dyDescent="0.2">
      <c r="A532" s="15"/>
      <c r="B532" s="127" t="s">
        <v>32</v>
      </c>
      <c r="C532" s="1">
        <v>5501.9333699999997</v>
      </c>
      <c r="D532" s="1"/>
      <c r="E532" s="1">
        <v>0</v>
      </c>
      <c r="F532" s="1">
        <v>0</v>
      </c>
      <c r="G532" s="40">
        <f t="shared" si="95"/>
        <v>0</v>
      </c>
      <c r="H532" s="1"/>
      <c r="I532" s="1"/>
      <c r="J532" s="1"/>
      <c r="K532" s="40"/>
      <c r="L532" s="1"/>
      <c r="M532" s="1"/>
      <c r="N532" s="1"/>
      <c r="O532" s="40">
        <f t="shared" si="96"/>
        <v>5501.9333699999997</v>
      </c>
      <c r="P532" s="1">
        <v>0</v>
      </c>
      <c r="Q532" s="1">
        <v>5501.9333699999997</v>
      </c>
      <c r="R532" s="1">
        <v>0</v>
      </c>
      <c r="S532" s="40">
        <v>5501.9333699999988</v>
      </c>
      <c r="T532" s="1"/>
      <c r="U532" s="1">
        <v>5501.9333699999988</v>
      </c>
      <c r="V532" s="1"/>
      <c r="W532" s="40">
        <v>5501.9333699999988</v>
      </c>
      <c r="X532" s="1"/>
      <c r="Y532" s="1">
        <v>5501.9333699999988</v>
      </c>
      <c r="Z532" s="1"/>
      <c r="AA532" s="20">
        <f t="shared" si="97"/>
        <v>0</v>
      </c>
      <c r="AB532" s="1">
        <f t="shared" si="99"/>
        <v>0</v>
      </c>
      <c r="AC532" s="40">
        <f t="shared" si="99"/>
        <v>0</v>
      </c>
      <c r="AD532" s="4">
        <f t="shared" si="99"/>
        <v>0</v>
      </c>
      <c r="AE532" s="40">
        <f t="shared" si="98"/>
        <v>0</v>
      </c>
      <c r="AF532" s="136"/>
      <c r="AG532" s="40"/>
      <c r="AH532" s="137"/>
      <c r="AI532" s="21"/>
      <c r="AJ532" s="21"/>
      <c r="AM532" s="119">
        <f t="shared" si="101"/>
        <v>0</v>
      </c>
      <c r="AN532" s="119">
        <f t="shared" si="100"/>
        <v>0</v>
      </c>
    </row>
    <row r="533" spans="1:40" s="122" customFormat="1" ht="19.899999999999999" customHeight="1" x14ac:dyDescent="0.2">
      <c r="A533" s="15"/>
      <c r="B533" s="127" t="s">
        <v>33</v>
      </c>
      <c r="C533" s="1">
        <v>1044.0300099999999</v>
      </c>
      <c r="D533" s="1"/>
      <c r="E533" s="1">
        <v>0</v>
      </c>
      <c r="F533" s="1">
        <v>0</v>
      </c>
      <c r="G533" s="40">
        <f t="shared" si="95"/>
        <v>0</v>
      </c>
      <c r="H533" s="1"/>
      <c r="I533" s="1"/>
      <c r="J533" s="1"/>
      <c r="K533" s="40"/>
      <c r="L533" s="1"/>
      <c r="M533" s="1"/>
      <c r="N533" s="1"/>
      <c r="O533" s="40">
        <f t="shared" si="96"/>
        <v>1044.0300099999999</v>
      </c>
      <c r="P533" s="1">
        <v>0</v>
      </c>
      <c r="Q533" s="1">
        <v>1044.0300099999999</v>
      </c>
      <c r="R533" s="1">
        <v>0</v>
      </c>
      <c r="S533" s="40">
        <v>1044.0300099999999</v>
      </c>
      <c r="T533" s="1"/>
      <c r="U533" s="1">
        <v>1044.0300099999999</v>
      </c>
      <c r="V533" s="1"/>
      <c r="W533" s="40">
        <v>1044.0300099999999</v>
      </c>
      <c r="X533" s="1"/>
      <c r="Y533" s="40">
        <v>1044.0300099999999</v>
      </c>
      <c r="Z533" s="1"/>
      <c r="AA533" s="20">
        <f t="shared" si="97"/>
        <v>0</v>
      </c>
      <c r="AB533" s="1">
        <f t="shared" si="99"/>
        <v>0</v>
      </c>
      <c r="AC533" s="40">
        <f t="shared" si="99"/>
        <v>0</v>
      </c>
      <c r="AD533" s="4">
        <f t="shared" si="99"/>
        <v>0</v>
      </c>
      <c r="AE533" s="40">
        <f t="shared" si="98"/>
        <v>0</v>
      </c>
      <c r="AF533" s="136"/>
      <c r="AG533" s="40"/>
      <c r="AH533" s="137"/>
      <c r="AI533" s="21"/>
      <c r="AJ533" s="21"/>
      <c r="AM533" s="119">
        <f t="shared" si="101"/>
        <v>0</v>
      </c>
      <c r="AN533" s="119">
        <f t="shared" si="100"/>
        <v>0</v>
      </c>
    </row>
    <row r="534" spans="1:40" s="122" customFormat="1" ht="19.899999999999999" customHeight="1" x14ac:dyDescent="0.2">
      <c r="A534" s="15"/>
      <c r="B534" s="127" t="s">
        <v>34</v>
      </c>
      <c r="C534" s="1">
        <v>457.43740999999994</v>
      </c>
      <c r="D534" s="1"/>
      <c r="E534" s="1">
        <v>0</v>
      </c>
      <c r="F534" s="1">
        <v>0</v>
      </c>
      <c r="G534" s="40">
        <f t="shared" si="95"/>
        <v>0</v>
      </c>
      <c r="H534" s="1"/>
      <c r="I534" s="1"/>
      <c r="J534" s="1"/>
      <c r="K534" s="40"/>
      <c r="L534" s="1"/>
      <c r="M534" s="1"/>
      <c r="N534" s="1"/>
      <c r="O534" s="40">
        <f t="shared" si="96"/>
        <v>470.53662000000116</v>
      </c>
      <c r="P534" s="1">
        <v>0</v>
      </c>
      <c r="Q534" s="1">
        <v>470.53662000000116</v>
      </c>
      <c r="R534" s="1">
        <v>0</v>
      </c>
      <c r="S534" s="40">
        <f>T534+U534+V534</f>
        <v>441.7824099999998</v>
      </c>
      <c r="T534" s="1">
        <f>T530-SUM(T531:T533)</f>
        <v>0</v>
      </c>
      <c r="U534" s="1">
        <f>U530-SUM(U531:U533)</f>
        <v>441.7824099999998</v>
      </c>
      <c r="V534" s="1">
        <f>V530-SUM(V531:V533)</f>
        <v>0</v>
      </c>
      <c r="W534" s="40">
        <f>X534+Y534+Z534</f>
        <v>441.78240999999889</v>
      </c>
      <c r="X534" s="1">
        <f>X530-SUM(X531:X533)</f>
        <v>0</v>
      </c>
      <c r="Y534" s="1">
        <f>Y530-SUM(Y531:Y533)</f>
        <v>441.78240999999889</v>
      </c>
      <c r="Z534" s="1">
        <f>Z530-SUM(Z531:Z533)</f>
        <v>0</v>
      </c>
      <c r="AA534" s="20">
        <f t="shared" si="97"/>
        <v>-9.0949470177292824E-13</v>
      </c>
      <c r="AB534" s="1">
        <f t="shared" si="99"/>
        <v>0</v>
      </c>
      <c r="AC534" s="40">
        <f t="shared" si="99"/>
        <v>-9.0949470177292824E-13</v>
      </c>
      <c r="AD534" s="4">
        <f t="shared" si="99"/>
        <v>0</v>
      </c>
      <c r="AE534" s="40">
        <f t="shared" si="98"/>
        <v>0</v>
      </c>
      <c r="AF534" s="136"/>
      <c r="AG534" s="40"/>
      <c r="AH534" s="137"/>
      <c r="AI534" s="21"/>
      <c r="AJ534" s="21"/>
      <c r="AM534" s="119">
        <f t="shared" si="101"/>
        <v>-9.0949470177292824E-13</v>
      </c>
      <c r="AN534" s="119">
        <f t="shared" si="100"/>
        <v>-9.0949470177292824E-13</v>
      </c>
    </row>
    <row r="535" spans="1:40" s="122" customFormat="1" ht="67.5" x14ac:dyDescent="0.2">
      <c r="A535" s="15">
        <v>102</v>
      </c>
      <c r="B535" s="145" t="s">
        <v>109</v>
      </c>
      <c r="C535" s="24">
        <v>5640.8576699999994</v>
      </c>
      <c r="D535" s="24">
        <f>SUM(D536:D539)</f>
        <v>0</v>
      </c>
      <c r="E535" s="24">
        <v>0</v>
      </c>
      <c r="F535" s="24">
        <v>0</v>
      </c>
      <c r="G535" s="25">
        <f t="shared" si="95"/>
        <v>0</v>
      </c>
      <c r="H535" s="26"/>
      <c r="I535" s="26"/>
      <c r="J535" s="26"/>
      <c r="K535" s="25">
        <f>L535+M535+N535</f>
        <v>0</v>
      </c>
      <c r="L535" s="26"/>
      <c r="M535" s="26"/>
      <c r="N535" s="26"/>
      <c r="O535" s="25">
        <f t="shared" si="96"/>
        <v>6125.9</v>
      </c>
      <c r="P535" s="26">
        <v>0</v>
      </c>
      <c r="Q535" s="26">
        <v>6125.9</v>
      </c>
      <c r="R535" s="26">
        <v>0</v>
      </c>
      <c r="S535" s="40">
        <f>T535+U535+V535</f>
        <v>5629.0596699999996</v>
      </c>
      <c r="T535" s="1">
        <v>0</v>
      </c>
      <c r="U535" s="1">
        <v>5629.0596699999996</v>
      </c>
      <c r="V535" s="1">
        <v>0</v>
      </c>
      <c r="W535" s="25">
        <f>X535+Y535+Z535</f>
        <v>5629.0560399999995</v>
      </c>
      <c r="X535" s="26">
        <v>0</v>
      </c>
      <c r="Y535" s="26">
        <f>Y537+Y538+Y539</f>
        <v>5629.0560399999995</v>
      </c>
      <c r="Z535" s="26">
        <v>0</v>
      </c>
      <c r="AA535" s="20">
        <f t="shared" si="97"/>
        <v>-3.6300000001574517E-3</v>
      </c>
      <c r="AB535" s="1">
        <f t="shared" si="99"/>
        <v>0</v>
      </c>
      <c r="AC535" s="40">
        <f t="shared" si="99"/>
        <v>-3.6300000001574517E-3</v>
      </c>
      <c r="AD535" s="4">
        <f t="shared" si="99"/>
        <v>0</v>
      </c>
      <c r="AE535" s="25">
        <f t="shared" si="98"/>
        <v>0</v>
      </c>
      <c r="AF535" s="26">
        <f>SUM(AF536:AF539)</f>
        <v>0</v>
      </c>
      <c r="AG535" s="26">
        <f>SUM(AG536:AG539)</f>
        <v>0</v>
      </c>
      <c r="AH535" s="26">
        <f>SUM(AH536:AH539)</f>
        <v>0</v>
      </c>
      <c r="AI535" s="25" t="s">
        <v>232</v>
      </c>
      <c r="AJ535" s="25" t="s">
        <v>232</v>
      </c>
      <c r="AM535" s="119">
        <f t="shared" si="101"/>
        <v>-3.6300000001574517E-3</v>
      </c>
      <c r="AN535" s="119">
        <f t="shared" si="100"/>
        <v>-3.6300000001574517E-3</v>
      </c>
    </row>
    <row r="536" spans="1:40" s="122" customFormat="1" ht="19.899999999999999" customHeight="1" x14ac:dyDescent="0.2">
      <c r="A536" s="15"/>
      <c r="B536" s="127" t="s">
        <v>31</v>
      </c>
      <c r="C536" s="1">
        <v>0</v>
      </c>
      <c r="D536" s="1">
        <f>C536</f>
        <v>0</v>
      </c>
      <c r="E536" s="1">
        <v>0</v>
      </c>
      <c r="F536" s="1">
        <v>0</v>
      </c>
      <c r="G536" s="40">
        <f t="shared" si="95"/>
        <v>0</v>
      </c>
      <c r="H536" s="1"/>
      <c r="I536" s="1"/>
      <c r="J536" s="1"/>
      <c r="K536" s="40"/>
      <c r="L536" s="1"/>
      <c r="M536" s="1"/>
      <c r="N536" s="1"/>
      <c r="O536" s="40">
        <f t="shared" si="96"/>
        <v>0</v>
      </c>
      <c r="P536" s="1">
        <v>0</v>
      </c>
      <c r="Q536" s="1">
        <v>0</v>
      </c>
      <c r="R536" s="1">
        <v>0</v>
      </c>
      <c r="S536" s="40">
        <v>0</v>
      </c>
      <c r="T536" s="1"/>
      <c r="U536" s="1"/>
      <c r="V536" s="1"/>
      <c r="W536" s="40">
        <v>0</v>
      </c>
      <c r="X536" s="1"/>
      <c r="Y536" s="1"/>
      <c r="Z536" s="1"/>
      <c r="AA536" s="20">
        <f t="shared" si="97"/>
        <v>0</v>
      </c>
      <c r="AB536" s="1">
        <f t="shared" si="99"/>
        <v>0</v>
      </c>
      <c r="AC536" s="40">
        <f t="shared" si="99"/>
        <v>0</v>
      </c>
      <c r="AD536" s="4">
        <f t="shared" si="99"/>
        <v>0</v>
      </c>
      <c r="AE536" s="40">
        <f t="shared" si="98"/>
        <v>0</v>
      </c>
      <c r="AF536" s="136"/>
      <c r="AG536" s="21"/>
      <c r="AH536" s="137"/>
      <c r="AI536" s="21"/>
      <c r="AJ536" s="21"/>
      <c r="AM536" s="119">
        <f t="shared" si="101"/>
        <v>0</v>
      </c>
      <c r="AN536" s="119">
        <f t="shared" si="100"/>
        <v>0</v>
      </c>
    </row>
    <row r="537" spans="1:40" s="122" customFormat="1" ht="19.899999999999999" customHeight="1" x14ac:dyDescent="0.2">
      <c r="A537" s="15"/>
      <c r="B537" s="127" t="s">
        <v>32</v>
      </c>
      <c r="C537" s="1">
        <v>4177.8920799999996</v>
      </c>
      <c r="D537" s="1"/>
      <c r="E537" s="1">
        <v>0</v>
      </c>
      <c r="F537" s="1">
        <v>0</v>
      </c>
      <c r="G537" s="40">
        <f t="shared" si="95"/>
        <v>0</v>
      </c>
      <c r="H537" s="1"/>
      <c r="I537" s="1"/>
      <c r="J537" s="1"/>
      <c r="K537" s="40"/>
      <c r="L537" s="1"/>
      <c r="M537" s="1"/>
      <c r="N537" s="1"/>
      <c r="O537" s="40">
        <f t="shared" si="96"/>
        <v>4177.8920799999996</v>
      </c>
      <c r="P537" s="1">
        <v>0</v>
      </c>
      <c r="Q537" s="1">
        <v>4177.8920799999996</v>
      </c>
      <c r="R537" s="1">
        <v>0</v>
      </c>
      <c r="S537" s="40">
        <v>4177.8920799999996</v>
      </c>
      <c r="T537" s="1"/>
      <c r="U537" s="1">
        <v>4177.8920799999996</v>
      </c>
      <c r="V537" s="1"/>
      <c r="W537" s="40">
        <v>4177.8920799999996</v>
      </c>
      <c r="X537" s="1"/>
      <c r="Y537" s="1">
        <v>4177.8920799999996</v>
      </c>
      <c r="Z537" s="1"/>
      <c r="AA537" s="20">
        <f t="shared" si="97"/>
        <v>0</v>
      </c>
      <c r="AB537" s="1">
        <f t="shared" si="99"/>
        <v>0</v>
      </c>
      <c r="AC537" s="40">
        <f t="shared" si="99"/>
        <v>0</v>
      </c>
      <c r="AD537" s="4">
        <f t="shared" si="99"/>
        <v>0</v>
      </c>
      <c r="AE537" s="40">
        <f t="shared" si="98"/>
        <v>0</v>
      </c>
      <c r="AF537" s="136"/>
      <c r="AG537" s="21"/>
      <c r="AH537" s="137"/>
      <c r="AI537" s="21"/>
      <c r="AJ537" s="21"/>
      <c r="AM537" s="119">
        <f t="shared" si="101"/>
        <v>0</v>
      </c>
      <c r="AN537" s="119">
        <f t="shared" si="100"/>
        <v>0</v>
      </c>
    </row>
    <row r="538" spans="1:40" s="122" customFormat="1" ht="19.899999999999999" customHeight="1" x14ac:dyDescent="0.2">
      <c r="A538" s="15"/>
      <c r="B538" s="127" t="s">
        <v>33</v>
      </c>
      <c r="C538" s="1">
        <v>1040.43001</v>
      </c>
      <c r="D538" s="1"/>
      <c r="E538" s="1">
        <v>0</v>
      </c>
      <c r="F538" s="1">
        <v>0</v>
      </c>
      <c r="G538" s="40">
        <f t="shared" si="95"/>
        <v>0</v>
      </c>
      <c r="H538" s="1"/>
      <c r="I538" s="1"/>
      <c r="J538" s="1"/>
      <c r="K538" s="40"/>
      <c r="L538" s="1"/>
      <c r="M538" s="1"/>
      <c r="N538" s="1"/>
      <c r="O538" s="40">
        <f t="shared" si="96"/>
        <v>1040.43001</v>
      </c>
      <c r="P538" s="1">
        <v>0</v>
      </c>
      <c r="Q538" s="1">
        <v>1040.43001</v>
      </c>
      <c r="R538" s="1">
        <v>0</v>
      </c>
      <c r="S538" s="40">
        <v>1040.43001</v>
      </c>
      <c r="T538" s="1"/>
      <c r="U538" s="1">
        <v>1040.43001</v>
      </c>
      <c r="V538" s="1"/>
      <c r="W538" s="40">
        <v>1040.43001</v>
      </c>
      <c r="X538" s="1"/>
      <c r="Y538" s="40">
        <v>1040.43001</v>
      </c>
      <c r="Z538" s="1"/>
      <c r="AA538" s="20">
        <f t="shared" si="97"/>
        <v>0</v>
      </c>
      <c r="AB538" s="1">
        <f t="shared" si="99"/>
        <v>0</v>
      </c>
      <c r="AC538" s="40">
        <f t="shared" si="99"/>
        <v>0</v>
      </c>
      <c r="AD538" s="4">
        <f t="shared" si="99"/>
        <v>0</v>
      </c>
      <c r="AE538" s="40">
        <f t="shared" si="98"/>
        <v>0</v>
      </c>
      <c r="AF538" s="136"/>
      <c r="AG538" s="21"/>
      <c r="AH538" s="137"/>
      <c r="AI538" s="21"/>
      <c r="AJ538" s="21"/>
      <c r="AM538" s="119">
        <f t="shared" si="101"/>
        <v>0</v>
      </c>
      <c r="AN538" s="119">
        <f t="shared" si="100"/>
        <v>0</v>
      </c>
    </row>
    <row r="539" spans="1:40" s="122" customFormat="1" ht="19.899999999999999" customHeight="1" x14ac:dyDescent="0.2">
      <c r="A539" s="15"/>
      <c r="B539" s="127" t="s">
        <v>34</v>
      </c>
      <c r="C539" s="1">
        <v>422.53557999999998</v>
      </c>
      <c r="D539" s="1"/>
      <c r="E539" s="1">
        <v>0</v>
      </c>
      <c r="F539" s="1">
        <v>0</v>
      </c>
      <c r="G539" s="40">
        <f t="shared" si="95"/>
        <v>0</v>
      </c>
      <c r="H539" s="1"/>
      <c r="I539" s="1"/>
      <c r="J539" s="1"/>
      <c r="K539" s="40"/>
      <c r="L539" s="1"/>
      <c r="M539" s="1"/>
      <c r="N539" s="1"/>
      <c r="O539" s="40">
        <f t="shared" si="96"/>
        <v>907.5779100000002</v>
      </c>
      <c r="P539" s="1">
        <v>0</v>
      </c>
      <c r="Q539" s="1">
        <v>907.5779100000002</v>
      </c>
      <c r="R539" s="1">
        <v>0</v>
      </c>
      <c r="S539" s="40">
        <f>T539+U539+V539</f>
        <v>410.73395000000005</v>
      </c>
      <c r="T539" s="1">
        <f>T535-SUM(T536:T538)</f>
        <v>0</v>
      </c>
      <c r="U539" s="1">
        <f>355.41+55.32395</f>
        <v>410.73395000000005</v>
      </c>
      <c r="V539" s="1">
        <f>V535-SUM(V536:V538)</f>
        <v>0</v>
      </c>
      <c r="W539" s="40">
        <f>X539+Y539+Z539</f>
        <v>410.73395000000005</v>
      </c>
      <c r="X539" s="1">
        <f>X535-SUM(X536:X538)</f>
        <v>0</v>
      </c>
      <c r="Y539" s="1">
        <f>U539</f>
        <v>410.73395000000005</v>
      </c>
      <c r="Z539" s="1">
        <f>Z535-SUM(Z536:Z538)</f>
        <v>0</v>
      </c>
      <c r="AA539" s="20">
        <f t="shared" si="97"/>
        <v>0</v>
      </c>
      <c r="AB539" s="1">
        <f t="shared" si="99"/>
        <v>0</v>
      </c>
      <c r="AC539" s="40">
        <f t="shared" si="99"/>
        <v>0</v>
      </c>
      <c r="AD539" s="4">
        <f t="shared" si="99"/>
        <v>0</v>
      </c>
      <c r="AE539" s="40">
        <f t="shared" si="98"/>
        <v>0</v>
      </c>
      <c r="AF539" s="136"/>
      <c r="AG539" s="40"/>
      <c r="AH539" s="137"/>
      <c r="AI539" s="21"/>
      <c r="AJ539" s="21"/>
      <c r="AM539" s="119">
        <f t="shared" si="101"/>
        <v>0</v>
      </c>
      <c r="AN539" s="119">
        <f t="shared" si="100"/>
        <v>0</v>
      </c>
    </row>
    <row r="540" spans="1:40" s="122" customFormat="1" ht="54" x14ac:dyDescent="0.2">
      <c r="A540" s="15">
        <v>103</v>
      </c>
      <c r="B540" s="145" t="s">
        <v>110</v>
      </c>
      <c r="C540" s="24">
        <v>5872.3728299999984</v>
      </c>
      <c r="D540" s="24">
        <f>SUM(D541:D544)</f>
        <v>0</v>
      </c>
      <c r="E540" s="24">
        <v>0</v>
      </c>
      <c r="F540" s="24">
        <v>0</v>
      </c>
      <c r="G540" s="25">
        <f t="shared" si="95"/>
        <v>0</v>
      </c>
      <c r="H540" s="26"/>
      <c r="I540" s="26"/>
      <c r="J540" s="26"/>
      <c r="K540" s="25">
        <f>L540+M540+N540</f>
        <v>0</v>
      </c>
      <c r="L540" s="26"/>
      <c r="M540" s="26"/>
      <c r="N540" s="26"/>
      <c r="O540" s="25">
        <f t="shared" si="96"/>
        <v>6125.9</v>
      </c>
      <c r="P540" s="26">
        <v>0</v>
      </c>
      <c r="Q540" s="26">
        <v>6125.9</v>
      </c>
      <c r="R540" s="26">
        <v>0</v>
      </c>
      <c r="S540" s="40">
        <f>T540+U540+V540</f>
        <v>5845.5728300000001</v>
      </c>
      <c r="T540" s="1">
        <v>0</v>
      </c>
      <c r="U540" s="1">
        <v>5845.5728300000001</v>
      </c>
      <c r="V540" s="1">
        <v>0</v>
      </c>
      <c r="W540" s="25">
        <f>X540+Y540+Z540</f>
        <v>5845.5728300000001</v>
      </c>
      <c r="X540" s="26">
        <v>0</v>
      </c>
      <c r="Y540" s="26">
        <v>5845.5728300000001</v>
      </c>
      <c r="Z540" s="26">
        <v>0</v>
      </c>
      <c r="AA540" s="20">
        <f t="shared" si="97"/>
        <v>0</v>
      </c>
      <c r="AB540" s="1">
        <f t="shared" si="99"/>
        <v>0</v>
      </c>
      <c r="AC540" s="40">
        <f t="shared" si="99"/>
        <v>0</v>
      </c>
      <c r="AD540" s="4">
        <f t="shared" si="99"/>
        <v>0</v>
      </c>
      <c r="AE540" s="25">
        <f t="shared" si="98"/>
        <v>0</v>
      </c>
      <c r="AF540" s="147"/>
      <c r="AG540" s="148"/>
      <c r="AH540" s="149"/>
      <c r="AI540" s="25" t="s">
        <v>232</v>
      </c>
      <c r="AJ540" s="25" t="s">
        <v>232</v>
      </c>
      <c r="AM540" s="119">
        <f t="shared" si="101"/>
        <v>0</v>
      </c>
      <c r="AN540" s="119">
        <f t="shared" si="100"/>
        <v>0</v>
      </c>
    </row>
    <row r="541" spans="1:40" s="122" customFormat="1" ht="19.899999999999999" customHeight="1" x14ac:dyDescent="0.2">
      <c r="A541" s="15"/>
      <c r="B541" s="127" t="s">
        <v>31</v>
      </c>
      <c r="C541" s="1">
        <v>0</v>
      </c>
      <c r="D541" s="1">
        <f>C541</f>
        <v>0</v>
      </c>
      <c r="E541" s="1">
        <v>0</v>
      </c>
      <c r="F541" s="1">
        <v>0</v>
      </c>
      <c r="G541" s="40">
        <f t="shared" si="95"/>
        <v>0</v>
      </c>
      <c r="H541" s="1"/>
      <c r="I541" s="1"/>
      <c r="J541" s="1"/>
      <c r="K541" s="40"/>
      <c r="L541" s="1"/>
      <c r="M541" s="1"/>
      <c r="N541" s="1"/>
      <c r="O541" s="40">
        <f t="shared" si="96"/>
        <v>0</v>
      </c>
      <c r="P541" s="1">
        <v>0</v>
      </c>
      <c r="Q541" s="1">
        <v>0</v>
      </c>
      <c r="R541" s="1">
        <v>0</v>
      </c>
      <c r="S541" s="40">
        <v>0</v>
      </c>
      <c r="T541" s="1"/>
      <c r="U541" s="1"/>
      <c r="V541" s="1"/>
      <c r="W541" s="40">
        <v>0</v>
      </c>
      <c r="X541" s="1"/>
      <c r="Y541" s="1"/>
      <c r="Z541" s="1"/>
      <c r="AA541" s="20">
        <f t="shared" si="97"/>
        <v>0</v>
      </c>
      <c r="AB541" s="1">
        <f t="shared" si="99"/>
        <v>0</v>
      </c>
      <c r="AC541" s="40">
        <f t="shared" si="99"/>
        <v>0</v>
      </c>
      <c r="AD541" s="4">
        <f t="shared" si="99"/>
        <v>0</v>
      </c>
      <c r="AE541" s="40">
        <f t="shared" si="98"/>
        <v>0</v>
      </c>
      <c r="AF541" s="136"/>
      <c r="AG541" s="21"/>
      <c r="AH541" s="137"/>
      <c r="AI541" s="21"/>
      <c r="AJ541" s="21"/>
      <c r="AM541" s="119">
        <f t="shared" si="101"/>
        <v>0</v>
      </c>
      <c r="AN541" s="119">
        <f t="shared" si="100"/>
        <v>0</v>
      </c>
    </row>
    <row r="542" spans="1:40" s="122" customFormat="1" ht="19.899999999999999" customHeight="1" x14ac:dyDescent="0.2">
      <c r="A542" s="15"/>
      <c r="B542" s="127" t="s">
        <v>32</v>
      </c>
      <c r="C542" s="1">
        <v>4363.0245299999997</v>
      </c>
      <c r="D542" s="1"/>
      <c r="E542" s="1">
        <v>0</v>
      </c>
      <c r="F542" s="1">
        <v>0</v>
      </c>
      <c r="G542" s="40">
        <f t="shared" si="95"/>
        <v>0</v>
      </c>
      <c r="H542" s="1"/>
      <c r="I542" s="1"/>
      <c r="J542" s="1"/>
      <c r="K542" s="40"/>
      <c r="L542" s="1"/>
      <c r="M542" s="1"/>
      <c r="N542" s="1"/>
      <c r="O542" s="40">
        <f t="shared" si="96"/>
        <v>4363.0245299999997</v>
      </c>
      <c r="P542" s="1">
        <v>0</v>
      </c>
      <c r="Q542" s="1">
        <v>4363.0245299999997</v>
      </c>
      <c r="R542" s="1">
        <v>0</v>
      </c>
      <c r="S542" s="40">
        <v>4363.0245300000006</v>
      </c>
      <c r="T542" s="1"/>
      <c r="U542" s="1">
        <v>4363.0245299999997</v>
      </c>
      <c r="V542" s="1"/>
      <c r="W542" s="40">
        <v>4363.0245299999997</v>
      </c>
      <c r="X542" s="1"/>
      <c r="Y542" s="1">
        <v>4363.0245299999997</v>
      </c>
      <c r="Z542" s="1"/>
      <c r="AA542" s="20">
        <f t="shared" si="97"/>
        <v>0</v>
      </c>
      <c r="AB542" s="1">
        <f t="shared" si="99"/>
        <v>0</v>
      </c>
      <c r="AC542" s="40">
        <f t="shared" si="99"/>
        <v>0</v>
      </c>
      <c r="AD542" s="4">
        <f t="shared" si="99"/>
        <v>0</v>
      </c>
      <c r="AE542" s="40">
        <f t="shared" si="98"/>
        <v>0</v>
      </c>
      <c r="AF542" s="136"/>
      <c r="AG542" s="21"/>
      <c r="AH542" s="137"/>
      <c r="AI542" s="21"/>
      <c r="AJ542" s="21"/>
      <c r="AM542" s="119">
        <f t="shared" si="101"/>
        <v>0</v>
      </c>
      <c r="AN542" s="119">
        <f t="shared" si="100"/>
        <v>0</v>
      </c>
    </row>
    <row r="543" spans="1:40" s="122" customFormat="1" ht="19.899999999999999" customHeight="1" x14ac:dyDescent="0.2">
      <c r="A543" s="15"/>
      <c r="B543" s="127" t="s">
        <v>33</v>
      </c>
      <c r="C543" s="1">
        <v>1140.3700100000001</v>
      </c>
      <c r="D543" s="1"/>
      <c r="E543" s="1">
        <v>0</v>
      </c>
      <c r="F543" s="1">
        <v>0</v>
      </c>
      <c r="G543" s="40">
        <f t="shared" si="95"/>
        <v>0</v>
      </c>
      <c r="H543" s="1"/>
      <c r="I543" s="1"/>
      <c r="J543" s="1"/>
      <c r="K543" s="40"/>
      <c r="L543" s="1"/>
      <c r="M543" s="1"/>
      <c r="N543" s="1"/>
      <c r="O543" s="40">
        <f t="shared" si="96"/>
        <v>1140.3700100000001</v>
      </c>
      <c r="P543" s="1">
        <v>0</v>
      </c>
      <c r="Q543" s="1">
        <v>1140.3700100000001</v>
      </c>
      <c r="R543" s="1">
        <v>0</v>
      </c>
      <c r="S543" s="40">
        <v>1140.3700100000001</v>
      </c>
      <c r="T543" s="1"/>
      <c r="U543" s="1">
        <v>1140.3700100000001</v>
      </c>
      <c r="V543" s="1"/>
      <c r="W543" s="40">
        <v>1140.3700100000001</v>
      </c>
      <c r="X543" s="1"/>
      <c r="Y543" s="40">
        <v>1140.3700100000001</v>
      </c>
      <c r="Z543" s="1"/>
      <c r="AA543" s="20">
        <f t="shared" si="97"/>
        <v>0</v>
      </c>
      <c r="AB543" s="1">
        <f t="shared" si="99"/>
        <v>0</v>
      </c>
      <c r="AC543" s="40">
        <f t="shared" si="99"/>
        <v>0</v>
      </c>
      <c r="AD543" s="4">
        <f t="shared" si="99"/>
        <v>0</v>
      </c>
      <c r="AE543" s="40">
        <f t="shared" si="98"/>
        <v>0</v>
      </c>
      <c r="AF543" s="136"/>
      <c r="AG543" s="21"/>
      <c r="AH543" s="137"/>
      <c r="AI543" s="21"/>
      <c r="AJ543" s="21"/>
      <c r="AM543" s="119">
        <f t="shared" si="101"/>
        <v>0</v>
      </c>
      <c r="AN543" s="119">
        <f t="shared" si="100"/>
        <v>0</v>
      </c>
    </row>
    <row r="544" spans="1:40" s="122" customFormat="1" ht="19.899999999999999" customHeight="1" x14ac:dyDescent="0.2">
      <c r="A544" s="15"/>
      <c r="B544" s="127" t="s">
        <v>34</v>
      </c>
      <c r="C544" s="1">
        <v>368.97829000000002</v>
      </c>
      <c r="D544" s="1"/>
      <c r="E544" s="1">
        <v>0</v>
      </c>
      <c r="F544" s="1">
        <v>0</v>
      </c>
      <c r="G544" s="40">
        <f t="shared" si="95"/>
        <v>0</v>
      </c>
      <c r="H544" s="1"/>
      <c r="I544" s="1"/>
      <c r="J544" s="1"/>
      <c r="K544" s="40"/>
      <c r="L544" s="1"/>
      <c r="M544" s="1"/>
      <c r="N544" s="1"/>
      <c r="O544" s="40">
        <f t="shared" si="96"/>
        <v>622.50546000000122</v>
      </c>
      <c r="P544" s="1">
        <v>0</v>
      </c>
      <c r="Q544" s="1">
        <v>622.50546000000122</v>
      </c>
      <c r="R544" s="1">
        <v>0</v>
      </c>
      <c r="S544" s="40">
        <f>T544+U544+V544</f>
        <v>342.17829000000074</v>
      </c>
      <c r="T544" s="1">
        <f>T540-SUM(T541:T543)</f>
        <v>0</v>
      </c>
      <c r="U544" s="1">
        <f>U540-SUM(U541:U543)</f>
        <v>342.17829000000074</v>
      </c>
      <c r="V544" s="1">
        <f>V540-SUM(V541:V543)</f>
        <v>0</v>
      </c>
      <c r="W544" s="40">
        <f>X544+Y544+Z544</f>
        <v>342.17829000000074</v>
      </c>
      <c r="X544" s="1">
        <f>X540-SUM(X541:X543)</f>
        <v>0</v>
      </c>
      <c r="Y544" s="1">
        <f>Y540-SUM(Y541:Y543)</f>
        <v>342.17829000000074</v>
      </c>
      <c r="Z544" s="1">
        <f>Z540-SUM(Z541:Z543)</f>
        <v>0</v>
      </c>
      <c r="AA544" s="20">
        <f t="shared" si="97"/>
        <v>0</v>
      </c>
      <c r="AB544" s="1">
        <f t="shared" si="99"/>
        <v>0</v>
      </c>
      <c r="AC544" s="40">
        <f t="shared" si="99"/>
        <v>0</v>
      </c>
      <c r="AD544" s="4">
        <f t="shared" si="99"/>
        <v>0</v>
      </c>
      <c r="AE544" s="40">
        <f t="shared" si="98"/>
        <v>0</v>
      </c>
      <c r="AF544" s="136"/>
      <c r="AG544" s="21"/>
      <c r="AH544" s="137"/>
      <c r="AI544" s="21"/>
      <c r="AJ544" s="21"/>
      <c r="AM544" s="119">
        <f t="shared" si="101"/>
        <v>0</v>
      </c>
      <c r="AN544" s="119">
        <f t="shared" si="100"/>
        <v>0</v>
      </c>
    </row>
    <row r="545" spans="1:40" s="122" customFormat="1" ht="54" x14ac:dyDescent="0.2">
      <c r="A545" s="15">
        <v>104</v>
      </c>
      <c r="B545" s="145" t="s">
        <v>111</v>
      </c>
      <c r="C545" s="24">
        <v>5935.8278</v>
      </c>
      <c r="D545" s="24">
        <f>SUM(D546:D549)</f>
        <v>0</v>
      </c>
      <c r="E545" s="24">
        <v>0</v>
      </c>
      <c r="F545" s="24">
        <v>0</v>
      </c>
      <c r="G545" s="25">
        <f t="shared" si="95"/>
        <v>0</v>
      </c>
      <c r="H545" s="26"/>
      <c r="I545" s="26"/>
      <c r="J545" s="26"/>
      <c r="K545" s="25">
        <f>L545+M545+N545</f>
        <v>0</v>
      </c>
      <c r="L545" s="26"/>
      <c r="M545" s="26"/>
      <c r="N545" s="26"/>
      <c r="O545" s="25">
        <f t="shared" si="96"/>
        <v>6125.9</v>
      </c>
      <c r="P545" s="26">
        <v>0</v>
      </c>
      <c r="Q545" s="26">
        <v>6125.9</v>
      </c>
      <c r="R545" s="26">
        <v>0</v>
      </c>
      <c r="S545" s="40">
        <f>T545+U545+V545</f>
        <v>5904.2567899999995</v>
      </c>
      <c r="T545" s="1">
        <v>0</v>
      </c>
      <c r="U545" s="1">
        <v>5904.2567899999995</v>
      </c>
      <c r="V545" s="1">
        <v>0</v>
      </c>
      <c r="W545" s="25">
        <f>X545+Y545+Z545</f>
        <v>5904.2567899999976</v>
      </c>
      <c r="X545" s="26">
        <v>0</v>
      </c>
      <c r="Y545" s="26">
        <v>5904.2567899999976</v>
      </c>
      <c r="Z545" s="26">
        <v>0</v>
      </c>
      <c r="AA545" s="20">
        <f t="shared" si="97"/>
        <v>0</v>
      </c>
      <c r="AB545" s="1">
        <f t="shared" si="99"/>
        <v>0</v>
      </c>
      <c r="AC545" s="40">
        <f t="shared" si="99"/>
        <v>0</v>
      </c>
      <c r="AD545" s="4">
        <f t="shared" si="99"/>
        <v>0</v>
      </c>
      <c r="AE545" s="25">
        <f t="shared" si="98"/>
        <v>0</v>
      </c>
      <c r="AF545" s="147"/>
      <c r="AG545" s="148"/>
      <c r="AH545" s="149"/>
      <c r="AI545" s="25" t="s">
        <v>232</v>
      </c>
      <c r="AJ545" s="25" t="s">
        <v>232</v>
      </c>
      <c r="AM545" s="119">
        <f t="shared" si="101"/>
        <v>0</v>
      </c>
      <c r="AN545" s="119">
        <f t="shared" si="100"/>
        <v>0</v>
      </c>
    </row>
    <row r="546" spans="1:40" s="122" customFormat="1" ht="19.899999999999999" customHeight="1" x14ac:dyDescent="0.2">
      <c r="A546" s="15"/>
      <c r="B546" s="127" t="s">
        <v>31</v>
      </c>
      <c r="C546" s="1">
        <v>0</v>
      </c>
      <c r="D546" s="1">
        <f>C546</f>
        <v>0</v>
      </c>
      <c r="E546" s="1">
        <v>0</v>
      </c>
      <c r="F546" s="1">
        <v>0</v>
      </c>
      <c r="G546" s="40">
        <f t="shared" si="95"/>
        <v>0</v>
      </c>
      <c r="H546" s="1"/>
      <c r="I546" s="1"/>
      <c r="J546" s="1"/>
      <c r="K546" s="40"/>
      <c r="L546" s="1"/>
      <c r="M546" s="1"/>
      <c r="N546" s="1"/>
      <c r="O546" s="40">
        <f t="shared" si="96"/>
        <v>0</v>
      </c>
      <c r="P546" s="1">
        <v>0</v>
      </c>
      <c r="Q546" s="1">
        <v>0</v>
      </c>
      <c r="R546" s="1">
        <v>0</v>
      </c>
      <c r="S546" s="40">
        <v>0</v>
      </c>
      <c r="T546" s="1"/>
      <c r="U546" s="1"/>
      <c r="V546" s="1"/>
      <c r="W546" s="40">
        <v>0</v>
      </c>
      <c r="X546" s="1"/>
      <c r="Y546" s="1"/>
      <c r="Z546" s="1"/>
      <c r="AA546" s="20">
        <f t="shared" si="97"/>
        <v>0</v>
      </c>
      <c r="AB546" s="1">
        <f t="shared" si="99"/>
        <v>0</v>
      </c>
      <c r="AC546" s="40">
        <f t="shared" si="99"/>
        <v>0</v>
      </c>
      <c r="AD546" s="4">
        <f t="shared" si="99"/>
        <v>0</v>
      </c>
      <c r="AE546" s="40">
        <f t="shared" si="98"/>
        <v>0</v>
      </c>
      <c r="AF546" s="136"/>
      <c r="AG546" s="21"/>
      <c r="AH546" s="137"/>
      <c r="AI546" s="21"/>
      <c r="AJ546" s="21"/>
      <c r="AM546" s="119">
        <f t="shared" si="101"/>
        <v>0</v>
      </c>
      <c r="AN546" s="119">
        <f t="shared" si="100"/>
        <v>0</v>
      </c>
    </row>
    <row r="547" spans="1:40" s="122" customFormat="1" ht="19.899999999999999" customHeight="1" x14ac:dyDescent="0.2">
      <c r="A547" s="15"/>
      <c r="B547" s="127" t="s">
        <v>32</v>
      </c>
      <c r="C547" s="1">
        <v>4421.70849</v>
      </c>
      <c r="D547" s="1"/>
      <c r="E547" s="1">
        <v>0</v>
      </c>
      <c r="F547" s="1">
        <v>0</v>
      </c>
      <c r="G547" s="40">
        <f t="shared" si="95"/>
        <v>0</v>
      </c>
      <c r="H547" s="1"/>
      <c r="I547" s="1"/>
      <c r="J547" s="1"/>
      <c r="K547" s="40"/>
      <c r="L547" s="1"/>
      <c r="M547" s="1"/>
      <c r="N547" s="1"/>
      <c r="O547" s="40">
        <f t="shared" si="96"/>
        <v>4421.70849</v>
      </c>
      <c r="P547" s="1">
        <v>0</v>
      </c>
      <c r="Q547" s="1">
        <v>4421.70849</v>
      </c>
      <c r="R547" s="1">
        <v>0</v>
      </c>
      <c r="S547" s="40">
        <v>4421.70849</v>
      </c>
      <c r="T547" s="1"/>
      <c r="U547" s="1">
        <v>4421.7084899999991</v>
      </c>
      <c r="V547" s="1"/>
      <c r="W547" s="40">
        <v>4421.7084899999991</v>
      </c>
      <c r="X547" s="1"/>
      <c r="Y547" s="1">
        <v>4421.7084899999991</v>
      </c>
      <c r="Z547" s="1"/>
      <c r="AA547" s="20">
        <f t="shared" si="97"/>
        <v>0</v>
      </c>
      <c r="AB547" s="1">
        <f t="shared" si="99"/>
        <v>0</v>
      </c>
      <c r="AC547" s="40">
        <f t="shared" si="99"/>
        <v>0</v>
      </c>
      <c r="AD547" s="4">
        <f t="shared" si="99"/>
        <v>0</v>
      </c>
      <c r="AE547" s="40">
        <f t="shared" si="98"/>
        <v>0</v>
      </c>
      <c r="AF547" s="136"/>
      <c r="AG547" s="21"/>
      <c r="AH547" s="137"/>
      <c r="AI547" s="21"/>
      <c r="AJ547" s="21"/>
      <c r="AM547" s="119">
        <f t="shared" si="101"/>
        <v>0</v>
      </c>
      <c r="AN547" s="119">
        <f t="shared" si="100"/>
        <v>0</v>
      </c>
    </row>
    <row r="548" spans="1:40" s="122" customFormat="1" ht="19.899999999999999" customHeight="1" x14ac:dyDescent="0.2">
      <c r="A548" s="15"/>
      <c r="B548" s="127" t="s">
        <v>33</v>
      </c>
      <c r="C548" s="1">
        <v>1140.3700100000001</v>
      </c>
      <c r="D548" s="1"/>
      <c r="E548" s="1">
        <v>0</v>
      </c>
      <c r="F548" s="1">
        <v>0</v>
      </c>
      <c r="G548" s="40">
        <f t="shared" si="95"/>
        <v>0</v>
      </c>
      <c r="H548" s="1"/>
      <c r="I548" s="1"/>
      <c r="J548" s="1"/>
      <c r="K548" s="40"/>
      <c r="L548" s="1"/>
      <c r="M548" s="1"/>
      <c r="N548" s="1"/>
      <c r="O548" s="40">
        <f t="shared" si="96"/>
        <v>1140.3700100000001</v>
      </c>
      <c r="P548" s="1">
        <v>0</v>
      </c>
      <c r="Q548" s="1">
        <v>1140.3700100000001</v>
      </c>
      <c r="R548" s="1">
        <v>0</v>
      </c>
      <c r="S548" s="40">
        <v>1140.3700100000001</v>
      </c>
      <c r="T548" s="1"/>
      <c r="U548" s="1">
        <v>1140.3700100000001</v>
      </c>
      <c r="V548" s="1"/>
      <c r="W548" s="40">
        <v>1140.3700100000001</v>
      </c>
      <c r="X548" s="1"/>
      <c r="Y548" s="40">
        <v>1140.3700100000001</v>
      </c>
      <c r="Z548" s="1"/>
      <c r="AA548" s="20">
        <f t="shared" si="97"/>
        <v>0</v>
      </c>
      <c r="AB548" s="1">
        <f t="shared" si="99"/>
        <v>0</v>
      </c>
      <c r="AC548" s="40">
        <f t="shared" si="99"/>
        <v>0</v>
      </c>
      <c r="AD548" s="4">
        <f t="shared" si="99"/>
        <v>0</v>
      </c>
      <c r="AE548" s="40">
        <f t="shared" si="98"/>
        <v>0</v>
      </c>
      <c r="AF548" s="136"/>
      <c r="AG548" s="21"/>
      <c r="AH548" s="137"/>
      <c r="AI548" s="21"/>
      <c r="AJ548" s="21"/>
      <c r="AM548" s="119">
        <f t="shared" si="101"/>
        <v>0</v>
      </c>
      <c r="AN548" s="119">
        <f t="shared" si="100"/>
        <v>0</v>
      </c>
    </row>
    <row r="549" spans="1:40" s="122" customFormat="1" ht="19.899999999999999" customHeight="1" x14ac:dyDescent="0.2">
      <c r="A549" s="15"/>
      <c r="B549" s="127" t="s">
        <v>34</v>
      </c>
      <c r="C549" s="1">
        <v>373.74929999999995</v>
      </c>
      <c r="D549" s="1"/>
      <c r="E549" s="1">
        <v>0</v>
      </c>
      <c r="F549" s="1">
        <v>0</v>
      </c>
      <c r="G549" s="40">
        <f t="shared" si="95"/>
        <v>0</v>
      </c>
      <c r="H549" s="1"/>
      <c r="I549" s="1"/>
      <c r="J549" s="1"/>
      <c r="K549" s="40"/>
      <c r="L549" s="1"/>
      <c r="M549" s="1"/>
      <c r="N549" s="1"/>
      <c r="O549" s="40">
        <f t="shared" si="96"/>
        <v>563.82149999999956</v>
      </c>
      <c r="P549" s="1">
        <v>0</v>
      </c>
      <c r="Q549" s="1">
        <v>563.82149999999956</v>
      </c>
      <c r="R549" s="1">
        <v>0</v>
      </c>
      <c r="S549" s="40">
        <f>T549+U549+V549</f>
        <v>342.17828999999983</v>
      </c>
      <c r="T549" s="1">
        <f>T545-SUM(T546:T548)</f>
        <v>0</v>
      </c>
      <c r="U549" s="1">
        <f>U545-SUM(U546:U548)</f>
        <v>342.17828999999983</v>
      </c>
      <c r="V549" s="1">
        <f>V545-SUM(V546:V548)</f>
        <v>0</v>
      </c>
      <c r="W549" s="40">
        <f>X549+Y549+Z549</f>
        <v>342.17828999999801</v>
      </c>
      <c r="X549" s="1">
        <f>X545-SUM(X546:X548)</f>
        <v>0</v>
      </c>
      <c r="Y549" s="1">
        <f>Y545-SUM(Y546:Y548)</f>
        <v>342.17828999999801</v>
      </c>
      <c r="Z549" s="1">
        <f>Z545-SUM(Z546:Z548)</f>
        <v>0</v>
      </c>
      <c r="AA549" s="20">
        <f t="shared" si="97"/>
        <v>-1.8189894035458565E-12</v>
      </c>
      <c r="AB549" s="1">
        <f t="shared" ref="AB549:AD580" si="102">X549+H549-L549-(T549-AF549)</f>
        <v>0</v>
      </c>
      <c r="AC549" s="40">
        <f t="shared" si="102"/>
        <v>-1.8189894035458565E-12</v>
      </c>
      <c r="AD549" s="4">
        <f t="shared" si="102"/>
        <v>0</v>
      </c>
      <c r="AE549" s="40">
        <f t="shared" si="98"/>
        <v>0</v>
      </c>
      <c r="AF549" s="136"/>
      <c r="AG549" s="21"/>
      <c r="AH549" s="137"/>
      <c r="AI549" s="21"/>
      <c r="AJ549" s="21"/>
      <c r="AM549" s="119">
        <f t="shared" si="101"/>
        <v>-1.8189894035458565E-12</v>
      </c>
      <c r="AN549" s="119">
        <f t="shared" si="100"/>
        <v>-1.8189894035458565E-12</v>
      </c>
    </row>
    <row r="550" spans="1:40" s="122" customFormat="1" ht="67.5" x14ac:dyDescent="0.2">
      <c r="A550" s="15">
        <v>105</v>
      </c>
      <c r="B550" s="145" t="s">
        <v>112</v>
      </c>
      <c r="C550" s="24">
        <v>6959.2201699999996</v>
      </c>
      <c r="D550" s="24">
        <f>SUM(D551:D554)</f>
        <v>0</v>
      </c>
      <c r="E550" s="24">
        <v>0</v>
      </c>
      <c r="F550" s="24">
        <v>0</v>
      </c>
      <c r="G550" s="25">
        <f t="shared" si="95"/>
        <v>0</v>
      </c>
      <c r="H550" s="26"/>
      <c r="I550" s="26"/>
      <c r="J550" s="26"/>
      <c r="K550" s="25">
        <f>L550+M550+N550</f>
        <v>0</v>
      </c>
      <c r="L550" s="26"/>
      <c r="M550" s="26"/>
      <c r="N550" s="26"/>
      <c r="O550" s="25">
        <f t="shared" si="96"/>
        <v>7016.5</v>
      </c>
      <c r="P550" s="26">
        <v>0</v>
      </c>
      <c r="Q550" s="26">
        <v>7016.5</v>
      </c>
      <c r="R550" s="26">
        <v>0</v>
      </c>
      <c r="S550" s="40">
        <f>T550+U550+V550</f>
        <v>6953.3071699999991</v>
      </c>
      <c r="T550" s="1">
        <v>0</v>
      </c>
      <c r="U550" s="1">
        <v>6953.3071699999991</v>
      </c>
      <c r="V550" s="1">
        <v>0</v>
      </c>
      <c r="W550" s="25">
        <f>X550+Y550+Z550</f>
        <v>6953.3071699999973</v>
      </c>
      <c r="X550" s="26">
        <v>0</v>
      </c>
      <c r="Y550" s="26">
        <v>6953.3071699999973</v>
      </c>
      <c r="Z550" s="26">
        <v>0</v>
      </c>
      <c r="AA550" s="20">
        <f t="shared" si="97"/>
        <v>0</v>
      </c>
      <c r="AB550" s="1">
        <f t="shared" si="102"/>
        <v>0</v>
      </c>
      <c r="AC550" s="40">
        <f t="shared" si="102"/>
        <v>0</v>
      </c>
      <c r="AD550" s="4">
        <f t="shared" si="102"/>
        <v>0</v>
      </c>
      <c r="AE550" s="25">
        <f t="shared" si="98"/>
        <v>0</v>
      </c>
      <c r="AF550" s="147"/>
      <c r="AG550" s="148"/>
      <c r="AH550" s="149"/>
      <c r="AI550" s="25" t="s">
        <v>232</v>
      </c>
      <c r="AJ550" s="25" t="s">
        <v>232</v>
      </c>
      <c r="AM550" s="119">
        <f t="shared" si="101"/>
        <v>0</v>
      </c>
      <c r="AN550" s="119">
        <f t="shared" si="100"/>
        <v>0</v>
      </c>
    </row>
    <row r="551" spans="1:40" s="122" customFormat="1" ht="19.899999999999999" customHeight="1" x14ac:dyDescent="0.2">
      <c r="A551" s="15"/>
      <c r="B551" s="127" t="s">
        <v>31</v>
      </c>
      <c r="C551" s="1">
        <v>0</v>
      </c>
      <c r="D551" s="1">
        <f>C551</f>
        <v>0</v>
      </c>
      <c r="E551" s="1">
        <v>0</v>
      </c>
      <c r="F551" s="1">
        <v>0</v>
      </c>
      <c r="G551" s="40">
        <f t="shared" si="95"/>
        <v>0</v>
      </c>
      <c r="H551" s="1"/>
      <c r="I551" s="1"/>
      <c r="J551" s="1"/>
      <c r="K551" s="40"/>
      <c r="L551" s="1"/>
      <c r="M551" s="1"/>
      <c r="N551" s="1"/>
      <c r="O551" s="40">
        <f t="shared" si="96"/>
        <v>0</v>
      </c>
      <c r="P551" s="1">
        <v>0</v>
      </c>
      <c r="Q551" s="1">
        <v>0</v>
      </c>
      <c r="R551" s="1">
        <v>0</v>
      </c>
      <c r="S551" s="40">
        <v>0</v>
      </c>
      <c r="T551" s="1"/>
      <c r="U551" s="1"/>
      <c r="V551" s="1"/>
      <c r="W551" s="40">
        <v>0</v>
      </c>
      <c r="X551" s="1"/>
      <c r="Y551" s="1"/>
      <c r="Z551" s="1"/>
      <c r="AA551" s="20">
        <f t="shared" si="97"/>
        <v>0</v>
      </c>
      <c r="AB551" s="1">
        <f t="shared" si="102"/>
        <v>0</v>
      </c>
      <c r="AC551" s="40">
        <f t="shared" si="102"/>
        <v>0</v>
      </c>
      <c r="AD551" s="4">
        <f t="shared" si="102"/>
        <v>0</v>
      </c>
      <c r="AE551" s="40">
        <f t="shared" si="98"/>
        <v>0</v>
      </c>
      <c r="AF551" s="136"/>
      <c r="AG551" s="21"/>
      <c r="AH551" s="137"/>
      <c r="AI551" s="21"/>
      <c r="AJ551" s="21"/>
      <c r="AM551" s="119">
        <f t="shared" si="101"/>
        <v>0</v>
      </c>
      <c r="AN551" s="119">
        <f t="shared" si="100"/>
        <v>0</v>
      </c>
    </row>
    <row r="552" spans="1:40" s="122" customFormat="1" ht="19.899999999999999" customHeight="1" x14ac:dyDescent="0.2">
      <c r="A552" s="15"/>
      <c r="B552" s="127" t="s">
        <v>32</v>
      </c>
      <c r="C552" s="1">
        <v>5367.5547500000002</v>
      </c>
      <c r="D552" s="1"/>
      <c r="E552" s="1">
        <v>0</v>
      </c>
      <c r="F552" s="1">
        <v>0</v>
      </c>
      <c r="G552" s="40">
        <f t="shared" si="95"/>
        <v>0</v>
      </c>
      <c r="H552" s="1"/>
      <c r="I552" s="1"/>
      <c r="J552" s="1"/>
      <c r="K552" s="40"/>
      <c r="L552" s="1"/>
      <c r="M552" s="1"/>
      <c r="N552" s="1"/>
      <c r="O552" s="40">
        <f t="shared" si="96"/>
        <v>5367.5547500000002</v>
      </c>
      <c r="P552" s="1">
        <v>0</v>
      </c>
      <c r="Q552" s="1">
        <v>5367.5547500000002</v>
      </c>
      <c r="R552" s="1">
        <v>0</v>
      </c>
      <c r="S552" s="40">
        <v>5367.5547499999984</v>
      </c>
      <c r="T552" s="1"/>
      <c r="U552" s="1">
        <v>5367.5547499999984</v>
      </c>
      <c r="V552" s="1"/>
      <c r="W552" s="40">
        <v>5367.5547499999984</v>
      </c>
      <c r="X552" s="1"/>
      <c r="Y552" s="1">
        <v>5367.5547499999984</v>
      </c>
      <c r="Z552" s="1"/>
      <c r="AA552" s="20">
        <f t="shared" si="97"/>
        <v>0</v>
      </c>
      <c r="AB552" s="1">
        <f t="shared" si="102"/>
        <v>0</v>
      </c>
      <c r="AC552" s="40">
        <f t="shared" si="102"/>
        <v>0</v>
      </c>
      <c r="AD552" s="4">
        <f t="shared" si="102"/>
        <v>0</v>
      </c>
      <c r="AE552" s="40">
        <f t="shared" si="98"/>
        <v>0</v>
      </c>
      <c r="AF552" s="136"/>
      <c r="AG552" s="21"/>
      <c r="AH552" s="137"/>
      <c r="AI552" s="21"/>
      <c r="AJ552" s="21"/>
      <c r="AM552" s="119">
        <f t="shared" si="101"/>
        <v>0</v>
      </c>
      <c r="AN552" s="119">
        <f t="shared" si="100"/>
        <v>0</v>
      </c>
    </row>
    <row r="553" spans="1:40" s="122" customFormat="1" ht="19.899999999999999" customHeight="1" x14ac:dyDescent="0.2">
      <c r="A553" s="15"/>
      <c r="B553" s="127" t="s">
        <v>33</v>
      </c>
      <c r="C553" s="1">
        <v>1143.97001</v>
      </c>
      <c r="D553" s="1"/>
      <c r="E553" s="1">
        <v>0</v>
      </c>
      <c r="F553" s="1">
        <v>0</v>
      </c>
      <c r="G553" s="40">
        <f t="shared" si="95"/>
        <v>0</v>
      </c>
      <c r="H553" s="1"/>
      <c r="I553" s="1"/>
      <c r="J553" s="1"/>
      <c r="K553" s="40"/>
      <c r="L553" s="1"/>
      <c r="M553" s="1"/>
      <c r="N553" s="1"/>
      <c r="O553" s="40">
        <f t="shared" si="96"/>
        <v>1143.97001</v>
      </c>
      <c r="P553" s="1">
        <v>0</v>
      </c>
      <c r="Q553" s="1">
        <v>1143.97001</v>
      </c>
      <c r="R553" s="1">
        <v>0</v>
      </c>
      <c r="S553" s="40">
        <v>1143.97001</v>
      </c>
      <c r="T553" s="1"/>
      <c r="U553" s="1">
        <v>1143.97001</v>
      </c>
      <c r="V553" s="1"/>
      <c r="W553" s="40">
        <v>1143.97001</v>
      </c>
      <c r="X553" s="1"/>
      <c r="Y553" s="40">
        <v>1143.97001</v>
      </c>
      <c r="Z553" s="1"/>
      <c r="AA553" s="20">
        <f t="shared" si="97"/>
        <v>0</v>
      </c>
      <c r="AB553" s="1">
        <f t="shared" si="102"/>
        <v>0</v>
      </c>
      <c r="AC553" s="40">
        <f t="shared" si="102"/>
        <v>0</v>
      </c>
      <c r="AD553" s="4">
        <f t="shared" si="102"/>
        <v>0</v>
      </c>
      <c r="AE553" s="40">
        <f t="shared" si="98"/>
        <v>0</v>
      </c>
      <c r="AF553" s="136"/>
      <c r="AG553" s="21"/>
      <c r="AH553" s="137"/>
      <c r="AI553" s="21"/>
      <c r="AJ553" s="21"/>
      <c r="AM553" s="119">
        <f t="shared" si="101"/>
        <v>0</v>
      </c>
      <c r="AN553" s="119">
        <f t="shared" si="100"/>
        <v>0</v>
      </c>
    </row>
    <row r="554" spans="1:40" s="122" customFormat="1" ht="19.899999999999999" customHeight="1" x14ac:dyDescent="0.2">
      <c r="A554" s="15"/>
      <c r="B554" s="127" t="s">
        <v>34</v>
      </c>
      <c r="C554" s="1">
        <v>447.69540999999992</v>
      </c>
      <c r="D554" s="1"/>
      <c r="E554" s="1">
        <v>0</v>
      </c>
      <c r="F554" s="1">
        <v>0</v>
      </c>
      <c r="G554" s="40">
        <f t="shared" si="95"/>
        <v>0</v>
      </c>
      <c r="H554" s="1"/>
      <c r="I554" s="1"/>
      <c r="J554" s="1"/>
      <c r="K554" s="40"/>
      <c r="L554" s="1"/>
      <c r="M554" s="1"/>
      <c r="N554" s="1"/>
      <c r="O554" s="40">
        <f t="shared" si="96"/>
        <v>504.97524000000033</v>
      </c>
      <c r="P554" s="1">
        <v>0</v>
      </c>
      <c r="Q554" s="1">
        <v>504.97524000000033</v>
      </c>
      <c r="R554" s="1">
        <v>0</v>
      </c>
      <c r="S554" s="40">
        <f>T554+U554+V554</f>
        <v>441.78241000000071</v>
      </c>
      <c r="T554" s="1">
        <f>T550-SUM(T551:T553)</f>
        <v>0</v>
      </c>
      <c r="U554" s="1">
        <f>U550-SUM(U551:U553)</f>
        <v>441.78241000000071</v>
      </c>
      <c r="V554" s="1">
        <f>V550-SUM(V551:V553)</f>
        <v>0</v>
      </c>
      <c r="W554" s="40">
        <f>X554+Y554+Z554</f>
        <v>441.78240999999889</v>
      </c>
      <c r="X554" s="1">
        <f>X550-SUM(X551:X553)</f>
        <v>0</v>
      </c>
      <c r="Y554" s="1">
        <f>Y550-SUM(Y551:Y553)</f>
        <v>441.78240999999889</v>
      </c>
      <c r="Z554" s="1">
        <f>Z550-SUM(Z551:Z553)</f>
        <v>0</v>
      </c>
      <c r="AA554" s="20">
        <f t="shared" si="97"/>
        <v>-1.8189894035458565E-12</v>
      </c>
      <c r="AB554" s="1">
        <f t="shared" si="102"/>
        <v>0</v>
      </c>
      <c r="AC554" s="40">
        <f t="shared" si="102"/>
        <v>-1.8189894035458565E-12</v>
      </c>
      <c r="AD554" s="4">
        <f t="shared" si="102"/>
        <v>0</v>
      </c>
      <c r="AE554" s="40">
        <f t="shared" si="98"/>
        <v>0</v>
      </c>
      <c r="AF554" s="136"/>
      <c r="AG554" s="21"/>
      <c r="AH554" s="137"/>
      <c r="AI554" s="21"/>
      <c r="AJ554" s="21"/>
      <c r="AM554" s="119">
        <f t="shared" si="101"/>
        <v>-1.8189894035458565E-12</v>
      </c>
      <c r="AN554" s="119">
        <f t="shared" si="100"/>
        <v>-1.8189894035458565E-12</v>
      </c>
    </row>
    <row r="555" spans="1:40" s="122" customFormat="1" ht="67.5" x14ac:dyDescent="0.2">
      <c r="A555" s="15">
        <v>106</v>
      </c>
      <c r="B555" s="145" t="s">
        <v>113</v>
      </c>
      <c r="C555" s="24">
        <v>12096.926590000001</v>
      </c>
      <c r="D555" s="24">
        <f>SUM(D556:D559)</f>
        <v>0</v>
      </c>
      <c r="E555" s="24">
        <v>0</v>
      </c>
      <c r="F555" s="24">
        <v>0</v>
      </c>
      <c r="G555" s="25">
        <f t="shared" si="95"/>
        <v>0</v>
      </c>
      <c r="H555" s="26"/>
      <c r="I555" s="26"/>
      <c r="J555" s="26"/>
      <c r="K555" s="25">
        <f>L555+M555+N555</f>
        <v>0</v>
      </c>
      <c r="L555" s="26"/>
      <c r="M555" s="26"/>
      <c r="N555" s="26"/>
      <c r="O555" s="25">
        <f t="shared" si="96"/>
        <v>12467.5</v>
      </c>
      <c r="P555" s="26">
        <v>0</v>
      </c>
      <c r="Q555" s="26">
        <v>12467.5</v>
      </c>
      <c r="R555" s="26">
        <v>0</v>
      </c>
      <c r="S555" s="40">
        <f>T555+U555+V555</f>
        <v>12076.68959</v>
      </c>
      <c r="T555" s="1">
        <v>0</v>
      </c>
      <c r="U555" s="1">
        <v>12076.68959</v>
      </c>
      <c r="V555" s="1">
        <v>0</v>
      </c>
      <c r="W555" s="25">
        <f>X555+Y555+Z555</f>
        <v>12076.68959</v>
      </c>
      <c r="X555" s="26">
        <v>0</v>
      </c>
      <c r="Y555" s="26">
        <v>12076.68959</v>
      </c>
      <c r="Z555" s="26">
        <v>0</v>
      </c>
      <c r="AA555" s="20">
        <f t="shared" si="97"/>
        <v>0</v>
      </c>
      <c r="AB555" s="1">
        <f t="shared" si="102"/>
        <v>0</v>
      </c>
      <c r="AC555" s="40">
        <f t="shared" si="102"/>
        <v>0</v>
      </c>
      <c r="AD555" s="4">
        <f t="shared" si="102"/>
        <v>0</v>
      </c>
      <c r="AE555" s="25">
        <f t="shared" si="98"/>
        <v>0</v>
      </c>
      <c r="AF555" s="26">
        <f>SUM(AF556:AF559)</f>
        <v>0</v>
      </c>
      <c r="AG555" s="26">
        <f>SUM(AG556:AG559)</f>
        <v>0</v>
      </c>
      <c r="AH555" s="26">
        <f>SUM(AH556:AH559)</f>
        <v>0</v>
      </c>
      <c r="AI555" s="25" t="s">
        <v>232</v>
      </c>
      <c r="AJ555" s="25" t="s">
        <v>232</v>
      </c>
      <c r="AM555" s="119">
        <f t="shared" si="101"/>
        <v>0</v>
      </c>
      <c r="AN555" s="119">
        <f t="shared" si="100"/>
        <v>0</v>
      </c>
    </row>
    <row r="556" spans="1:40" s="122" customFormat="1" ht="19.899999999999999" customHeight="1" x14ac:dyDescent="0.2">
      <c r="A556" s="15"/>
      <c r="B556" s="127" t="s">
        <v>31</v>
      </c>
      <c r="C556" s="1">
        <v>0</v>
      </c>
      <c r="D556" s="1">
        <f>C556</f>
        <v>0</v>
      </c>
      <c r="E556" s="1">
        <v>0</v>
      </c>
      <c r="F556" s="1">
        <v>0</v>
      </c>
      <c r="G556" s="40">
        <f t="shared" si="95"/>
        <v>0</v>
      </c>
      <c r="H556" s="1"/>
      <c r="I556" s="1"/>
      <c r="J556" s="1"/>
      <c r="K556" s="40"/>
      <c r="L556" s="1"/>
      <c r="M556" s="1"/>
      <c r="N556" s="1"/>
      <c r="O556" s="40">
        <f t="shared" si="96"/>
        <v>0</v>
      </c>
      <c r="P556" s="1">
        <v>0</v>
      </c>
      <c r="Q556" s="1">
        <v>0</v>
      </c>
      <c r="R556" s="1">
        <v>0</v>
      </c>
      <c r="S556" s="40">
        <v>0</v>
      </c>
      <c r="T556" s="1"/>
      <c r="U556" s="1"/>
      <c r="V556" s="1"/>
      <c r="W556" s="40">
        <v>0</v>
      </c>
      <c r="X556" s="1"/>
      <c r="Y556" s="1"/>
      <c r="Z556" s="1"/>
      <c r="AA556" s="20">
        <f t="shared" si="97"/>
        <v>0</v>
      </c>
      <c r="AB556" s="1">
        <f t="shared" si="102"/>
        <v>0</v>
      </c>
      <c r="AC556" s="40">
        <f t="shared" si="102"/>
        <v>0</v>
      </c>
      <c r="AD556" s="4">
        <f t="shared" si="102"/>
        <v>0</v>
      </c>
      <c r="AE556" s="40">
        <f t="shared" si="98"/>
        <v>0</v>
      </c>
      <c r="AF556" s="136"/>
      <c r="AG556" s="40"/>
      <c r="AH556" s="137"/>
      <c r="AI556" s="21"/>
      <c r="AJ556" s="21"/>
      <c r="AM556" s="119">
        <f t="shared" si="101"/>
        <v>0</v>
      </c>
      <c r="AN556" s="119">
        <f t="shared" si="100"/>
        <v>0</v>
      </c>
    </row>
    <row r="557" spans="1:40" s="122" customFormat="1" ht="19.899999999999999" customHeight="1" x14ac:dyDescent="0.2">
      <c r="A557" s="15"/>
      <c r="B557" s="127" t="s">
        <v>32</v>
      </c>
      <c r="C557" s="1">
        <v>9697.47624</v>
      </c>
      <c r="D557" s="1"/>
      <c r="E557" s="1">
        <v>0</v>
      </c>
      <c r="F557" s="1">
        <v>0</v>
      </c>
      <c r="G557" s="40">
        <f t="shared" si="95"/>
        <v>0</v>
      </c>
      <c r="H557" s="1"/>
      <c r="I557" s="1"/>
      <c r="J557" s="1"/>
      <c r="K557" s="40"/>
      <c r="L557" s="1"/>
      <c r="M557" s="1"/>
      <c r="N557" s="1"/>
      <c r="O557" s="40">
        <f t="shared" si="96"/>
        <v>9697.47624</v>
      </c>
      <c r="P557" s="1">
        <v>0</v>
      </c>
      <c r="Q557" s="1">
        <v>9697.47624</v>
      </c>
      <c r="R557" s="1">
        <v>0</v>
      </c>
      <c r="S557" s="40">
        <v>9697.47624</v>
      </c>
      <c r="T557" s="1"/>
      <c r="U557" s="1">
        <v>9697.47624</v>
      </c>
      <c r="V557" s="1"/>
      <c r="W557" s="40">
        <v>9697.47624</v>
      </c>
      <c r="X557" s="1"/>
      <c r="Y557" s="1">
        <v>9697.47624</v>
      </c>
      <c r="Z557" s="1"/>
      <c r="AA557" s="20">
        <f t="shared" si="97"/>
        <v>0</v>
      </c>
      <c r="AB557" s="1">
        <f t="shared" si="102"/>
        <v>0</v>
      </c>
      <c r="AC557" s="40">
        <f t="shared" si="102"/>
        <v>0</v>
      </c>
      <c r="AD557" s="4">
        <f t="shared" si="102"/>
        <v>0</v>
      </c>
      <c r="AE557" s="40">
        <f t="shared" si="98"/>
        <v>0</v>
      </c>
      <c r="AF557" s="136"/>
      <c r="AG557" s="40"/>
      <c r="AH557" s="137"/>
      <c r="AI557" s="21"/>
      <c r="AJ557" s="21"/>
      <c r="AM557" s="119">
        <f t="shared" si="101"/>
        <v>0</v>
      </c>
      <c r="AN557" s="119">
        <f t="shared" si="100"/>
        <v>0</v>
      </c>
    </row>
    <row r="558" spans="1:40" s="122" customFormat="1" ht="19.899999999999999" customHeight="1" x14ac:dyDescent="0.2">
      <c r="A558" s="15"/>
      <c r="B558" s="127" t="s">
        <v>33</v>
      </c>
      <c r="C558" s="1">
        <v>1711.1613200000002</v>
      </c>
      <c r="D558" s="1"/>
      <c r="E558" s="1">
        <v>0</v>
      </c>
      <c r="F558" s="1">
        <v>0</v>
      </c>
      <c r="G558" s="40">
        <f t="shared" si="95"/>
        <v>0</v>
      </c>
      <c r="H558" s="1"/>
      <c r="I558" s="1"/>
      <c r="J558" s="1"/>
      <c r="K558" s="40"/>
      <c r="L558" s="1"/>
      <c r="M558" s="1"/>
      <c r="N558" s="1"/>
      <c r="O558" s="40">
        <f t="shared" si="96"/>
        <v>1711.1613200000002</v>
      </c>
      <c r="P558" s="1">
        <v>0</v>
      </c>
      <c r="Q558" s="1">
        <v>1711.1613200000002</v>
      </c>
      <c r="R558" s="1">
        <v>0</v>
      </c>
      <c r="S558" s="40">
        <v>1711.1613200000002</v>
      </c>
      <c r="T558" s="1"/>
      <c r="U558" s="1">
        <v>1711.1613200000002</v>
      </c>
      <c r="V558" s="1"/>
      <c r="W558" s="40">
        <v>1711.1613200000002</v>
      </c>
      <c r="X558" s="1"/>
      <c r="Y558" s="1">
        <v>1711.1613200000002</v>
      </c>
      <c r="Z558" s="1"/>
      <c r="AA558" s="20">
        <f t="shared" si="97"/>
        <v>0</v>
      </c>
      <c r="AB558" s="1">
        <f t="shared" si="102"/>
        <v>0</v>
      </c>
      <c r="AC558" s="40">
        <f t="shared" si="102"/>
        <v>0</v>
      </c>
      <c r="AD558" s="4">
        <f t="shared" si="102"/>
        <v>0</v>
      </c>
      <c r="AE558" s="40">
        <f t="shared" si="98"/>
        <v>0</v>
      </c>
      <c r="AF558" s="136"/>
      <c r="AG558" s="40"/>
      <c r="AH558" s="137"/>
      <c r="AI558" s="21"/>
      <c r="AJ558" s="21"/>
      <c r="AM558" s="119">
        <f t="shared" si="101"/>
        <v>0</v>
      </c>
      <c r="AN558" s="119">
        <f t="shared" si="100"/>
        <v>0</v>
      </c>
    </row>
    <row r="559" spans="1:40" s="122" customFormat="1" ht="19.899999999999999" customHeight="1" x14ac:dyDescent="0.2">
      <c r="A559" s="15"/>
      <c r="B559" s="127" t="s">
        <v>34</v>
      </c>
      <c r="C559" s="1">
        <v>688.28903000000014</v>
      </c>
      <c r="D559" s="1"/>
      <c r="E559" s="1">
        <v>0</v>
      </c>
      <c r="F559" s="1">
        <v>0</v>
      </c>
      <c r="G559" s="40">
        <f t="shared" si="95"/>
        <v>0</v>
      </c>
      <c r="H559" s="1"/>
      <c r="I559" s="1"/>
      <c r="J559" s="1"/>
      <c r="K559" s="40"/>
      <c r="L559" s="1"/>
      <c r="M559" s="1"/>
      <c r="N559" s="1"/>
      <c r="O559" s="40">
        <f t="shared" si="96"/>
        <v>1058.8624399999992</v>
      </c>
      <c r="P559" s="1">
        <v>0</v>
      </c>
      <c r="Q559" s="1">
        <v>1058.8624399999992</v>
      </c>
      <c r="R559" s="1">
        <v>0</v>
      </c>
      <c r="S559" s="40">
        <f>T559+U559+V559</f>
        <v>668.05203000000074</v>
      </c>
      <c r="T559" s="1">
        <f>T555-SUM(T556:T558)</f>
        <v>0</v>
      </c>
      <c r="U559" s="1">
        <f>U555-SUM(U556:U558)</f>
        <v>668.05203000000074</v>
      </c>
      <c r="V559" s="1">
        <f>V555-SUM(V556:V558)</f>
        <v>0</v>
      </c>
      <c r="W559" s="40">
        <f>X559+Y559+Z559</f>
        <v>668.05203000000074</v>
      </c>
      <c r="X559" s="1">
        <f>X555-SUM(X556:X558)</f>
        <v>0</v>
      </c>
      <c r="Y559" s="1">
        <f>Y555-SUM(Y556:Y558)</f>
        <v>668.05203000000074</v>
      </c>
      <c r="Z559" s="1">
        <f>Z555-SUM(Z556:Z558)</f>
        <v>0</v>
      </c>
      <c r="AA559" s="20">
        <f t="shared" si="97"/>
        <v>0</v>
      </c>
      <c r="AB559" s="1">
        <f t="shared" si="102"/>
        <v>0</v>
      </c>
      <c r="AC559" s="40">
        <f t="shared" si="102"/>
        <v>0</v>
      </c>
      <c r="AD559" s="4">
        <f t="shared" si="102"/>
        <v>0</v>
      </c>
      <c r="AE559" s="40">
        <f t="shared" si="98"/>
        <v>0</v>
      </c>
      <c r="AF559" s="136"/>
      <c r="AG559" s="40"/>
      <c r="AH559" s="137"/>
      <c r="AI559" s="21"/>
      <c r="AJ559" s="21"/>
      <c r="AM559" s="119">
        <f t="shared" si="101"/>
        <v>0</v>
      </c>
      <c r="AN559" s="119">
        <f t="shared" si="100"/>
        <v>0</v>
      </c>
    </row>
    <row r="560" spans="1:40" s="122" customFormat="1" ht="54" x14ac:dyDescent="0.2">
      <c r="A560" s="15">
        <v>107</v>
      </c>
      <c r="B560" s="145" t="s">
        <v>114</v>
      </c>
      <c r="C560" s="24">
        <v>8866.2189199999993</v>
      </c>
      <c r="D560" s="24">
        <f>SUM(D561:D564)</f>
        <v>0</v>
      </c>
      <c r="E560" s="24">
        <v>0</v>
      </c>
      <c r="F560" s="24">
        <v>0</v>
      </c>
      <c r="G560" s="25">
        <f t="shared" si="95"/>
        <v>0</v>
      </c>
      <c r="H560" s="26"/>
      <c r="I560" s="26"/>
      <c r="J560" s="26"/>
      <c r="K560" s="25">
        <f>L560+M560+N560</f>
        <v>0</v>
      </c>
      <c r="L560" s="26"/>
      <c r="M560" s="26"/>
      <c r="N560" s="26"/>
      <c r="O560" s="25">
        <f t="shared" si="96"/>
        <v>8867.5</v>
      </c>
      <c r="P560" s="26">
        <v>0</v>
      </c>
      <c r="Q560" s="26">
        <v>8867.5</v>
      </c>
      <c r="R560" s="26">
        <v>0</v>
      </c>
      <c r="S560" s="40">
        <f>T560+U560+V560</f>
        <v>8866.2189199999975</v>
      </c>
      <c r="T560" s="1">
        <v>0</v>
      </c>
      <c r="U560" s="1">
        <v>8866.2189199999975</v>
      </c>
      <c r="V560" s="1">
        <v>0</v>
      </c>
      <c r="W560" s="25">
        <f>X560+Y560+Z560</f>
        <v>8866.2189200000012</v>
      </c>
      <c r="X560" s="26">
        <v>0</v>
      </c>
      <c r="Y560" s="26">
        <v>8866.2189200000012</v>
      </c>
      <c r="Z560" s="26">
        <v>0</v>
      </c>
      <c r="AA560" s="20">
        <f t="shared" si="97"/>
        <v>0</v>
      </c>
      <c r="AB560" s="1">
        <f t="shared" si="102"/>
        <v>0</v>
      </c>
      <c r="AC560" s="40">
        <f t="shared" si="102"/>
        <v>0</v>
      </c>
      <c r="AD560" s="4">
        <f t="shared" si="102"/>
        <v>0</v>
      </c>
      <c r="AE560" s="25">
        <f t="shared" si="98"/>
        <v>0</v>
      </c>
      <c r="AF560" s="147"/>
      <c r="AG560" s="148"/>
      <c r="AH560" s="149"/>
      <c r="AI560" s="25" t="s">
        <v>232</v>
      </c>
      <c r="AJ560" s="25" t="s">
        <v>232</v>
      </c>
      <c r="AM560" s="119">
        <f t="shared" si="101"/>
        <v>0</v>
      </c>
      <c r="AN560" s="119">
        <f t="shared" si="100"/>
        <v>0</v>
      </c>
    </row>
    <row r="561" spans="1:40" s="122" customFormat="1" ht="19.899999999999999" customHeight="1" x14ac:dyDescent="0.2">
      <c r="A561" s="15"/>
      <c r="B561" s="127" t="s">
        <v>31</v>
      </c>
      <c r="C561" s="1">
        <v>0</v>
      </c>
      <c r="D561" s="1">
        <f>C561</f>
        <v>0</v>
      </c>
      <c r="E561" s="1">
        <v>0</v>
      </c>
      <c r="F561" s="1">
        <v>0</v>
      </c>
      <c r="G561" s="40">
        <f t="shared" ref="G561:G624" si="103">H561+I561+J561</f>
        <v>0</v>
      </c>
      <c r="H561" s="1"/>
      <c r="I561" s="1"/>
      <c r="J561" s="1"/>
      <c r="K561" s="40"/>
      <c r="L561" s="1"/>
      <c r="M561" s="1"/>
      <c r="N561" s="1"/>
      <c r="O561" s="40">
        <f t="shared" ref="O561:O624" si="104">P561+Q561+R561</f>
        <v>0</v>
      </c>
      <c r="P561" s="1">
        <v>0</v>
      </c>
      <c r="Q561" s="1">
        <v>0</v>
      </c>
      <c r="R561" s="1">
        <v>0</v>
      </c>
      <c r="S561" s="40">
        <v>0</v>
      </c>
      <c r="T561" s="1"/>
      <c r="U561" s="1"/>
      <c r="V561" s="1"/>
      <c r="W561" s="40">
        <v>0</v>
      </c>
      <c r="X561" s="1"/>
      <c r="Y561" s="1"/>
      <c r="Z561" s="1"/>
      <c r="AA561" s="20">
        <f t="shared" ref="AA561:AA624" si="105">AB561+AC561+AD561</f>
        <v>0</v>
      </c>
      <c r="AB561" s="1">
        <f t="shared" si="102"/>
        <v>0</v>
      </c>
      <c r="AC561" s="40">
        <f t="shared" si="102"/>
        <v>0</v>
      </c>
      <c r="AD561" s="4">
        <f t="shared" si="102"/>
        <v>0</v>
      </c>
      <c r="AE561" s="40">
        <f t="shared" ref="AE561:AE624" si="106">AF561+AG561+AH561</f>
        <v>0</v>
      </c>
      <c r="AF561" s="136"/>
      <c r="AG561" s="21"/>
      <c r="AH561" s="137"/>
      <c r="AI561" s="21"/>
      <c r="AJ561" s="21"/>
      <c r="AM561" s="119">
        <f t="shared" si="101"/>
        <v>0</v>
      </c>
      <c r="AN561" s="119">
        <f t="shared" si="100"/>
        <v>0</v>
      </c>
    </row>
    <row r="562" spans="1:40" s="122" customFormat="1" ht="19.899999999999999" customHeight="1" x14ac:dyDescent="0.2">
      <c r="A562" s="15"/>
      <c r="B562" s="127" t="s">
        <v>32</v>
      </c>
      <c r="C562" s="1">
        <v>7093.9751500000002</v>
      </c>
      <c r="D562" s="1"/>
      <c r="E562" s="1">
        <v>0</v>
      </c>
      <c r="F562" s="1">
        <v>0</v>
      </c>
      <c r="G562" s="40">
        <f t="shared" si="103"/>
        <v>0</v>
      </c>
      <c r="H562" s="1"/>
      <c r="I562" s="1"/>
      <c r="J562" s="1"/>
      <c r="K562" s="40"/>
      <c r="L562" s="1"/>
      <c r="M562" s="1"/>
      <c r="N562" s="1"/>
      <c r="O562" s="40">
        <f t="shared" si="104"/>
        <v>7093.9751500000002</v>
      </c>
      <c r="P562" s="1">
        <v>0</v>
      </c>
      <c r="Q562" s="1">
        <v>7093.9751500000002</v>
      </c>
      <c r="R562" s="1">
        <v>0</v>
      </c>
      <c r="S562" s="40">
        <v>7093.9751500000002</v>
      </c>
      <c r="T562" s="1"/>
      <c r="U562" s="1">
        <v>7093.9751500000002</v>
      </c>
      <c r="V562" s="1"/>
      <c r="W562" s="40">
        <v>7093.9751500000002</v>
      </c>
      <c r="X562" s="1"/>
      <c r="Y562" s="1">
        <v>7093.9751500000002</v>
      </c>
      <c r="Z562" s="1"/>
      <c r="AA562" s="20">
        <f t="shared" si="105"/>
        <v>0</v>
      </c>
      <c r="AB562" s="1">
        <f t="shared" si="102"/>
        <v>0</v>
      </c>
      <c r="AC562" s="40">
        <f t="shared" si="102"/>
        <v>0</v>
      </c>
      <c r="AD562" s="4">
        <f t="shared" si="102"/>
        <v>0</v>
      </c>
      <c r="AE562" s="40">
        <f t="shared" si="106"/>
        <v>0</v>
      </c>
      <c r="AF562" s="136"/>
      <c r="AG562" s="21"/>
      <c r="AH562" s="137"/>
      <c r="AI562" s="21"/>
      <c r="AJ562" s="21"/>
      <c r="AM562" s="119">
        <f t="shared" si="101"/>
        <v>0</v>
      </c>
      <c r="AN562" s="119">
        <f t="shared" si="100"/>
        <v>0</v>
      </c>
    </row>
    <row r="563" spans="1:40" s="122" customFormat="1" ht="19.899999999999999" customHeight="1" x14ac:dyDescent="0.2">
      <c r="A563" s="15"/>
      <c r="B563" s="127" t="s">
        <v>33</v>
      </c>
      <c r="C563" s="1">
        <v>1268.2535300000002</v>
      </c>
      <c r="D563" s="1"/>
      <c r="E563" s="1">
        <v>0</v>
      </c>
      <c r="F563" s="1">
        <v>0</v>
      </c>
      <c r="G563" s="40">
        <f t="shared" si="103"/>
        <v>0</v>
      </c>
      <c r="H563" s="1"/>
      <c r="I563" s="1"/>
      <c r="J563" s="1"/>
      <c r="K563" s="40"/>
      <c r="L563" s="1"/>
      <c r="M563" s="1"/>
      <c r="N563" s="1"/>
      <c r="O563" s="40">
        <f t="shared" si="104"/>
        <v>1268.2535300000002</v>
      </c>
      <c r="P563" s="1">
        <v>0</v>
      </c>
      <c r="Q563" s="1">
        <v>1268.2535300000002</v>
      </c>
      <c r="R563" s="1">
        <v>0</v>
      </c>
      <c r="S563" s="40">
        <v>1268.2535300000002</v>
      </c>
      <c r="T563" s="1"/>
      <c r="U563" s="1">
        <v>1268.2535300000002</v>
      </c>
      <c r="V563" s="1"/>
      <c r="W563" s="40">
        <v>1268.2535300000002</v>
      </c>
      <c r="X563" s="1"/>
      <c r="Y563" s="1">
        <v>1268.2535300000002</v>
      </c>
      <c r="Z563" s="1"/>
      <c r="AA563" s="20">
        <f t="shared" si="105"/>
        <v>0</v>
      </c>
      <c r="AB563" s="1">
        <f t="shared" si="102"/>
        <v>0</v>
      </c>
      <c r="AC563" s="40">
        <f t="shared" si="102"/>
        <v>0</v>
      </c>
      <c r="AD563" s="4">
        <f t="shared" si="102"/>
        <v>0</v>
      </c>
      <c r="AE563" s="40">
        <f t="shared" si="106"/>
        <v>0</v>
      </c>
      <c r="AF563" s="136"/>
      <c r="AG563" s="21"/>
      <c r="AH563" s="137"/>
      <c r="AI563" s="21"/>
      <c r="AJ563" s="21"/>
      <c r="AM563" s="119">
        <f t="shared" si="101"/>
        <v>0</v>
      </c>
      <c r="AN563" s="119">
        <f t="shared" si="100"/>
        <v>0</v>
      </c>
    </row>
    <row r="564" spans="1:40" s="122" customFormat="1" ht="19.899999999999999" customHeight="1" x14ac:dyDescent="0.2">
      <c r="A564" s="15"/>
      <c r="B564" s="127" t="s">
        <v>34</v>
      </c>
      <c r="C564" s="1">
        <v>503.99023999999997</v>
      </c>
      <c r="D564" s="1"/>
      <c r="E564" s="1">
        <v>0</v>
      </c>
      <c r="F564" s="1">
        <v>0</v>
      </c>
      <c r="G564" s="40">
        <f t="shared" si="103"/>
        <v>0</v>
      </c>
      <c r="H564" s="1"/>
      <c r="I564" s="1"/>
      <c r="J564" s="1"/>
      <c r="K564" s="40"/>
      <c r="L564" s="1"/>
      <c r="M564" s="1"/>
      <c r="N564" s="1"/>
      <c r="O564" s="40">
        <f t="shared" si="104"/>
        <v>505.27132000000063</v>
      </c>
      <c r="P564" s="1">
        <v>0</v>
      </c>
      <c r="Q564" s="1">
        <v>505.27132000000063</v>
      </c>
      <c r="R564" s="1">
        <v>0</v>
      </c>
      <c r="S564" s="40">
        <f>T564+U564+V564</f>
        <v>503.99023999999736</v>
      </c>
      <c r="T564" s="1">
        <f>T560-SUM(T561:T563)</f>
        <v>0</v>
      </c>
      <c r="U564" s="1">
        <f>U560-SUM(U561:U563)</f>
        <v>503.99023999999736</v>
      </c>
      <c r="V564" s="1">
        <f>V560-SUM(V561:V563)</f>
        <v>0</v>
      </c>
      <c r="W564" s="40">
        <f>X564+Y564+Z564</f>
        <v>503.99024000000099</v>
      </c>
      <c r="X564" s="1">
        <f>X560-SUM(X561:X563)</f>
        <v>0</v>
      </c>
      <c r="Y564" s="1">
        <f>Y560-SUM(Y561:Y563)</f>
        <v>503.99024000000099</v>
      </c>
      <c r="Z564" s="1">
        <f>Z560-SUM(Z561:Z563)</f>
        <v>0</v>
      </c>
      <c r="AA564" s="20">
        <f t="shared" si="105"/>
        <v>3.637978807091713E-12</v>
      </c>
      <c r="AB564" s="1">
        <f t="shared" si="102"/>
        <v>0</v>
      </c>
      <c r="AC564" s="40">
        <f t="shared" si="102"/>
        <v>3.637978807091713E-12</v>
      </c>
      <c r="AD564" s="4">
        <f t="shared" si="102"/>
        <v>0</v>
      </c>
      <c r="AE564" s="40">
        <f t="shared" si="106"/>
        <v>0</v>
      </c>
      <c r="AF564" s="136"/>
      <c r="AG564" s="21"/>
      <c r="AH564" s="137"/>
      <c r="AI564" s="21"/>
      <c r="AJ564" s="21"/>
      <c r="AM564" s="119">
        <f t="shared" si="101"/>
        <v>3.637978807091713E-12</v>
      </c>
      <c r="AN564" s="119">
        <f t="shared" si="100"/>
        <v>3.637978807091713E-12</v>
      </c>
    </row>
    <row r="565" spans="1:40" s="122" customFormat="1" ht="54" x14ac:dyDescent="0.2">
      <c r="A565" s="15">
        <v>108</v>
      </c>
      <c r="B565" s="145" t="s">
        <v>115</v>
      </c>
      <c r="C565" s="24">
        <v>6104.559369999999</v>
      </c>
      <c r="D565" s="24">
        <f>SUM(D566:D569)</f>
        <v>0</v>
      </c>
      <c r="E565" s="24">
        <v>0</v>
      </c>
      <c r="F565" s="24">
        <v>0</v>
      </c>
      <c r="G565" s="25">
        <f t="shared" si="103"/>
        <v>0</v>
      </c>
      <c r="H565" s="26"/>
      <c r="I565" s="26"/>
      <c r="J565" s="26"/>
      <c r="K565" s="25">
        <f>L565+M565+N565</f>
        <v>0</v>
      </c>
      <c r="L565" s="26"/>
      <c r="M565" s="26"/>
      <c r="N565" s="26"/>
      <c r="O565" s="25">
        <f t="shared" si="104"/>
        <v>6125.9</v>
      </c>
      <c r="P565" s="26">
        <v>0</v>
      </c>
      <c r="Q565" s="26">
        <v>6125.9</v>
      </c>
      <c r="R565" s="26">
        <v>0</v>
      </c>
      <c r="S565" s="40">
        <f>T565+U565+V565</f>
        <v>6072.9553699999997</v>
      </c>
      <c r="T565" s="1">
        <v>0</v>
      </c>
      <c r="U565" s="1">
        <v>6072.9553699999997</v>
      </c>
      <c r="V565" s="1">
        <v>0</v>
      </c>
      <c r="W565" s="25">
        <f>X565+Y565+Z565</f>
        <v>6072.9553699999997</v>
      </c>
      <c r="X565" s="26">
        <v>0</v>
      </c>
      <c r="Y565" s="26">
        <v>6072.9553699999997</v>
      </c>
      <c r="Z565" s="26">
        <v>0</v>
      </c>
      <c r="AA565" s="20">
        <f t="shared" si="105"/>
        <v>0</v>
      </c>
      <c r="AB565" s="1">
        <f t="shared" si="102"/>
        <v>0</v>
      </c>
      <c r="AC565" s="40">
        <f t="shared" si="102"/>
        <v>0</v>
      </c>
      <c r="AD565" s="4">
        <f t="shared" si="102"/>
        <v>0</v>
      </c>
      <c r="AE565" s="25">
        <f t="shared" si="106"/>
        <v>0</v>
      </c>
      <c r="AF565" s="147"/>
      <c r="AG565" s="148"/>
      <c r="AH565" s="149"/>
      <c r="AI565" s="25" t="s">
        <v>232</v>
      </c>
      <c r="AJ565" s="25" t="s">
        <v>232</v>
      </c>
      <c r="AM565" s="119">
        <f t="shared" si="101"/>
        <v>0</v>
      </c>
      <c r="AN565" s="119">
        <f t="shared" si="100"/>
        <v>0</v>
      </c>
    </row>
    <row r="566" spans="1:40" s="122" customFormat="1" ht="19.899999999999999" customHeight="1" x14ac:dyDescent="0.2">
      <c r="A566" s="15"/>
      <c r="B566" s="127" t="s">
        <v>31</v>
      </c>
      <c r="C566" s="1">
        <v>0</v>
      </c>
      <c r="D566" s="1">
        <f>C566</f>
        <v>0</v>
      </c>
      <c r="E566" s="1">
        <v>0</v>
      </c>
      <c r="F566" s="1">
        <v>0</v>
      </c>
      <c r="G566" s="40">
        <f t="shared" si="103"/>
        <v>0</v>
      </c>
      <c r="H566" s="1"/>
      <c r="I566" s="1"/>
      <c r="J566" s="1"/>
      <c r="K566" s="40"/>
      <c r="L566" s="1"/>
      <c r="M566" s="1"/>
      <c r="N566" s="1"/>
      <c r="O566" s="40">
        <f t="shared" si="104"/>
        <v>0</v>
      </c>
      <c r="P566" s="1">
        <v>0</v>
      </c>
      <c r="Q566" s="1">
        <v>0</v>
      </c>
      <c r="R566" s="1">
        <v>0</v>
      </c>
      <c r="S566" s="40">
        <v>0</v>
      </c>
      <c r="T566" s="1"/>
      <c r="U566" s="1"/>
      <c r="V566" s="1"/>
      <c r="W566" s="40">
        <v>0</v>
      </c>
      <c r="X566" s="1"/>
      <c r="Y566" s="1"/>
      <c r="Z566" s="1"/>
      <c r="AA566" s="20">
        <f t="shared" si="105"/>
        <v>0</v>
      </c>
      <c r="AB566" s="1">
        <f t="shared" si="102"/>
        <v>0</v>
      </c>
      <c r="AC566" s="40">
        <f t="shared" si="102"/>
        <v>0</v>
      </c>
      <c r="AD566" s="4">
        <f t="shared" si="102"/>
        <v>0</v>
      </c>
      <c r="AE566" s="40">
        <f t="shared" si="106"/>
        <v>0</v>
      </c>
      <c r="AF566" s="136"/>
      <c r="AG566" s="21"/>
      <c r="AH566" s="137"/>
      <c r="AI566" s="21"/>
      <c r="AJ566" s="21"/>
      <c r="AM566" s="119">
        <f t="shared" si="101"/>
        <v>0</v>
      </c>
      <c r="AN566" s="119">
        <f t="shared" si="100"/>
        <v>0</v>
      </c>
    </row>
    <row r="567" spans="1:40" s="122" customFormat="1" ht="19.899999999999999" customHeight="1" x14ac:dyDescent="0.2">
      <c r="A567" s="15"/>
      <c r="B567" s="127" t="s">
        <v>32</v>
      </c>
      <c r="C567" s="1">
        <v>4422.0477799999999</v>
      </c>
      <c r="D567" s="1"/>
      <c r="E567" s="1">
        <v>0</v>
      </c>
      <c r="F567" s="1">
        <v>0</v>
      </c>
      <c r="G567" s="40">
        <f t="shared" si="103"/>
        <v>0</v>
      </c>
      <c r="H567" s="1"/>
      <c r="I567" s="1"/>
      <c r="J567" s="1"/>
      <c r="K567" s="40"/>
      <c r="L567" s="1"/>
      <c r="M567" s="1"/>
      <c r="N567" s="1"/>
      <c r="O567" s="40">
        <f t="shared" si="104"/>
        <v>4422.0477799999999</v>
      </c>
      <c r="P567" s="1">
        <v>0</v>
      </c>
      <c r="Q567" s="1">
        <v>4422.0477799999999</v>
      </c>
      <c r="R567" s="1">
        <v>0</v>
      </c>
      <c r="S567" s="40">
        <v>4422.0477799999999</v>
      </c>
      <c r="T567" s="1"/>
      <c r="U567" s="1">
        <v>4422.047779999999</v>
      </c>
      <c r="V567" s="1"/>
      <c r="W567" s="40">
        <v>4422.047779999999</v>
      </c>
      <c r="X567" s="1"/>
      <c r="Y567" s="1">
        <v>4422.047779999999</v>
      </c>
      <c r="Z567" s="1"/>
      <c r="AA567" s="20">
        <f t="shared" si="105"/>
        <v>0</v>
      </c>
      <c r="AB567" s="1">
        <f t="shared" si="102"/>
        <v>0</v>
      </c>
      <c r="AC567" s="40">
        <f t="shared" si="102"/>
        <v>0</v>
      </c>
      <c r="AD567" s="4">
        <f t="shared" si="102"/>
        <v>0</v>
      </c>
      <c r="AE567" s="40">
        <f t="shared" si="106"/>
        <v>0</v>
      </c>
      <c r="AF567" s="136"/>
      <c r="AG567" s="21"/>
      <c r="AH567" s="137"/>
      <c r="AI567" s="21"/>
      <c r="AJ567" s="21"/>
      <c r="AM567" s="119">
        <f t="shared" si="101"/>
        <v>0</v>
      </c>
      <c r="AN567" s="119">
        <f t="shared" si="100"/>
        <v>0</v>
      </c>
    </row>
    <row r="568" spans="1:40" s="122" customFormat="1" ht="19.899999999999999" customHeight="1" x14ac:dyDescent="0.2">
      <c r="A568" s="15"/>
      <c r="B568" s="127" t="s">
        <v>33</v>
      </c>
      <c r="C568" s="1">
        <v>1240.17001</v>
      </c>
      <c r="D568" s="1"/>
      <c r="E568" s="1">
        <v>0</v>
      </c>
      <c r="F568" s="1">
        <v>0</v>
      </c>
      <c r="G568" s="40">
        <f t="shared" si="103"/>
        <v>0</v>
      </c>
      <c r="H568" s="1"/>
      <c r="I568" s="1"/>
      <c r="J568" s="1"/>
      <c r="K568" s="40"/>
      <c r="L568" s="1"/>
      <c r="M568" s="1"/>
      <c r="N568" s="1"/>
      <c r="O568" s="40">
        <f t="shared" si="104"/>
        <v>1240.17001</v>
      </c>
      <c r="P568" s="1">
        <v>0</v>
      </c>
      <c r="Q568" s="1">
        <v>1240.17001</v>
      </c>
      <c r="R568" s="1">
        <v>0</v>
      </c>
      <c r="S568" s="40">
        <v>1240.17001</v>
      </c>
      <c r="T568" s="1"/>
      <c r="U568" s="1">
        <v>1240.17001</v>
      </c>
      <c r="V568" s="1"/>
      <c r="W568" s="40">
        <v>1240.17001</v>
      </c>
      <c r="X568" s="1"/>
      <c r="Y568" s="40">
        <v>1240.17001</v>
      </c>
      <c r="Z568" s="1"/>
      <c r="AA568" s="20">
        <f t="shared" si="105"/>
        <v>0</v>
      </c>
      <c r="AB568" s="1">
        <f t="shared" si="102"/>
        <v>0</v>
      </c>
      <c r="AC568" s="40">
        <f t="shared" si="102"/>
        <v>0</v>
      </c>
      <c r="AD568" s="4">
        <f t="shared" si="102"/>
        <v>0</v>
      </c>
      <c r="AE568" s="40">
        <f t="shared" si="106"/>
        <v>0</v>
      </c>
      <c r="AF568" s="136"/>
      <c r="AG568" s="21"/>
      <c r="AH568" s="137"/>
      <c r="AI568" s="21"/>
      <c r="AJ568" s="21"/>
      <c r="AM568" s="119">
        <f t="shared" si="101"/>
        <v>0</v>
      </c>
      <c r="AN568" s="119">
        <f t="shared" si="100"/>
        <v>0</v>
      </c>
    </row>
    <row r="569" spans="1:40" s="122" customFormat="1" ht="19.899999999999999" customHeight="1" x14ac:dyDescent="0.2">
      <c r="A569" s="15"/>
      <c r="B569" s="127" t="s">
        <v>34</v>
      </c>
      <c r="C569" s="1">
        <v>442.34157999999996</v>
      </c>
      <c r="D569" s="1"/>
      <c r="E569" s="1">
        <v>0</v>
      </c>
      <c r="F569" s="1">
        <v>0</v>
      </c>
      <c r="G569" s="40">
        <f t="shared" si="103"/>
        <v>0</v>
      </c>
      <c r="H569" s="1"/>
      <c r="I569" s="1"/>
      <c r="J569" s="1"/>
      <c r="K569" s="40"/>
      <c r="L569" s="1"/>
      <c r="M569" s="1"/>
      <c r="N569" s="1"/>
      <c r="O569" s="40">
        <f t="shared" si="104"/>
        <v>463.68221000000057</v>
      </c>
      <c r="P569" s="1">
        <v>0</v>
      </c>
      <c r="Q569" s="1">
        <v>463.68221000000057</v>
      </c>
      <c r="R569" s="1">
        <v>0</v>
      </c>
      <c r="S569" s="40">
        <f>T569+U569+V569</f>
        <v>410.73758000000089</v>
      </c>
      <c r="T569" s="1">
        <f>T565-SUM(T566:T568)</f>
        <v>0</v>
      </c>
      <c r="U569" s="1">
        <f>U565-SUM(U566:U568)</f>
        <v>410.73758000000089</v>
      </c>
      <c r="V569" s="1">
        <f>V565-SUM(V566:V568)</f>
        <v>0</v>
      </c>
      <c r="W569" s="40">
        <f>X569+Y569+Z569</f>
        <v>410.73758000000089</v>
      </c>
      <c r="X569" s="1">
        <f>X565-SUM(X566:X568)</f>
        <v>0</v>
      </c>
      <c r="Y569" s="1">
        <f>Y565-SUM(Y566:Y568)</f>
        <v>410.73758000000089</v>
      </c>
      <c r="Z569" s="1">
        <f>Z565-SUM(Z566:Z568)</f>
        <v>0</v>
      </c>
      <c r="AA569" s="20">
        <f t="shared" si="105"/>
        <v>0</v>
      </c>
      <c r="AB569" s="1">
        <f t="shared" si="102"/>
        <v>0</v>
      </c>
      <c r="AC569" s="40">
        <f t="shared" si="102"/>
        <v>0</v>
      </c>
      <c r="AD569" s="4">
        <f t="shared" si="102"/>
        <v>0</v>
      </c>
      <c r="AE569" s="40">
        <f t="shared" si="106"/>
        <v>0</v>
      </c>
      <c r="AF569" s="136"/>
      <c r="AG569" s="21"/>
      <c r="AH569" s="137"/>
      <c r="AI569" s="21"/>
      <c r="AJ569" s="21"/>
      <c r="AM569" s="119">
        <f t="shared" si="101"/>
        <v>0</v>
      </c>
      <c r="AN569" s="119">
        <f t="shared" si="100"/>
        <v>0</v>
      </c>
    </row>
    <row r="570" spans="1:40" s="122" customFormat="1" ht="49.15" customHeight="1" x14ac:dyDescent="0.2">
      <c r="A570" s="15">
        <v>109</v>
      </c>
      <c r="B570" s="145" t="s">
        <v>116</v>
      </c>
      <c r="C570" s="24">
        <v>6099.6085199999989</v>
      </c>
      <c r="D570" s="24">
        <f>SUM(D571:D574)</f>
        <v>0</v>
      </c>
      <c r="E570" s="24">
        <v>0</v>
      </c>
      <c r="F570" s="24">
        <v>0</v>
      </c>
      <c r="G570" s="25">
        <f t="shared" si="103"/>
        <v>0</v>
      </c>
      <c r="H570" s="26"/>
      <c r="I570" s="26"/>
      <c r="J570" s="26"/>
      <c r="K570" s="25">
        <f>L570+M570+N570</f>
        <v>0</v>
      </c>
      <c r="L570" s="26"/>
      <c r="M570" s="26"/>
      <c r="N570" s="26"/>
      <c r="O570" s="25">
        <f t="shared" si="104"/>
        <v>6125.9</v>
      </c>
      <c r="P570" s="26">
        <v>0</v>
      </c>
      <c r="Q570" s="26">
        <v>6125.9</v>
      </c>
      <c r="R570" s="26">
        <v>0</v>
      </c>
      <c r="S570" s="40">
        <f>T570+U570+V570</f>
        <v>6068.0046799999991</v>
      </c>
      <c r="T570" s="1">
        <v>0</v>
      </c>
      <c r="U570" s="1">
        <v>6068.0046799999991</v>
      </c>
      <c r="V570" s="1">
        <v>0</v>
      </c>
      <c r="W570" s="25">
        <f>X570+Y570+Z570</f>
        <v>6068.0046799999982</v>
      </c>
      <c r="X570" s="26">
        <v>0</v>
      </c>
      <c r="Y570" s="26">
        <v>6068.0046799999982</v>
      </c>
      <c r="Z570" s="26">
        <v>0</v>
      </c>
      <c r="AA570" s="20">
        <f t="shared" si="105"/>
        <v>0</v>
      </c>
      <c r="AB570" s="1">
        <f t="shared" si="102"/>
        <v>0</v>
      </c>
      <c r="AC570" s="40">
        <f t="shared" si="102"/>
        <v>0</v>
      </c>
      <c r="AD570" s="4">
        <f t="shared" si="102"/>
        <v>0</v>
      </c>
      <c r="AE570" s="25">
        <f t="shared" si="106"/>
        <v>0</v>
      </c>
      <c r="AF570" s="26">
        <f>SUM(AF571:AF574)</f>
        <v>0</v>
      </c>
      <c r="AG570" s="26">
        <f>SUM(AG571:AG574)</f>
        <v>0</v>
      </c>
      <c r="AH570" s="26">
        <f>SUM(AH571:AH574)</f>
        <v>0</v>
      </c>
      <c r="AI570" s="25" t="s">
        <v>232</v>
      </c>
      <c r="AJ570" s="25" t="s">
        <v>232</v>
      </c>
      <c r="AM570" s="119">
        <f t="shared" si="101"/>
        <v>0</v>
      </c>
      <c r="AN570" s="119">
        <f t="shared" si="100"/>
        <v>0</v>
      </c>
    </row>
    <row r="571" spans="1:40" s="122" customFormat="1" ht="19.899999999999999" customHeight="1" x14ac:dyDescent="0.2">
      <c r="A571" s="15"/>
      <c r="B571" s="127" t="s">
        <v>31</v>
      </c>
      <c r="C571" s="1">
        <v>0</v>
      </c>
      <c r="D571" s="1">
        <f>C571</f>
        <v>0</v>
      </c>
      <c r="E571" s="1">
        <v>0</v>
      </c>
      <c r="F571" s="1">
        <v>0</v>
      </c>
      <c r="G571" s="40">
        <f t="shared" si="103"/>
        <v>0</v>
      </c>
      <c r="H571" s="1"/>
      <c r="I571" s="1"/>
      <c r="J571" s="1"/>
      <c r="K571" s="40"/>
      <c r="L571" s="1"/>
      <c r="M571" s="1"/>
      <c r="N571" s="1"/>
      <c r="O571" s="40">
        <f t="shared" si="104"/>
        <v>0</v>
      </c>
      <c r="P571" s="1">
        <v>0</v>
      </c>
      <c r="Q571" s="1">
        <v>0</v>
      </c>
      <c r="R571" s="1">
        <v>0</v>
      </c>
      <c r="S571" s="40">
        <v>0</v>
      </c>
      <c r="T571" s="1"/>
      <c r="U571" s="1"/>
      <c r="V571" s="1"/>
      <c r="W571" s="40">
        <v>0</v>
      </c>
      <c r="X571" s="1"/>
      <c r="Y571" s="1"/>
      <c r="Z571" s="1"/>
      <c r="AA571" s="20">
        <f t="shared" si="105"/>
        <v>0</v>
      </c>
      <c r="AB571" s="1">
        <f t="shared" si="102"/>
        <v>0</v>
      </c>
      <c r="AC571" s="40">
        <f t="shared" si="102"/>
        <v>0</v>
      </c>
      <c r="AD571" s="4">
        <f t="shared" si="102"/>
        <v>0</v>
      </c>
      <c r="AE571" s="40">
        <f t="shared" si="106"/>
        <v>0</v>
      </c>
      <c r="AF571" s="136"/>
      <c r="AG571" s="21"/>
      <c r="AH571" s="137"/>
      <c r="AI571" s="21"/>
      <c r="AJ571" s="21"/>
      <c r="AM571" s="119">
        <f t="shared" si="101"/>
        <v>0</v>
      </c>
      <c r="AN571" s="119">
        <f t="shared" si="100"/>
        <v>0</v>
      </c>
    </row>
    <row r="572" spans="1:40" s="122" customFormat="1" ht="19.899999999999999" customHeight="1" x14ac:dyDescent="0.2">
      <c r="A572" s="15"/>
      <c r="B572" s="127" t="s">
        <v>32</v>
      </c>
      <c r="C572" s="1">
        <v>4425.0528199999999</v>
      </c>
      <c r="D572" s="1"/>
      <c r="E572" s="1">
        <v>0</v>
      </c>
      <c r="F572" s="1">
        <v>0</v>
      </c>
      <c r="G572" s="40">
        <f t="shared" si="103"/>
        <v>0</v>
      </c>
      <c r="H572" s="1"/>
      <c r="I572" s="1"/>
      <c r="J572" s="1"/>
      <c r="K572" s="40"/>
      <c r="L572" s="1"/>
      <c r="M572" s="1"/>
      <c r="N572" s="1"/>
      <c r="O572" s="40">
        <f t="shared" si="104"/>
        <v>4425.0528199999999</v>
      </c>
      <c r="P572" s="1">
        <v>0</v>
      </c>
      <c r="Q572" s="1">
        <v>4425.0528199999999</v>
      </c>
      <c r="R572" s="1">
        <v>0</v>
      </c>
      <c r="S572" s="40">
        <v>4425.052819999999</v>
      </c>
      <c r="T572" s="1"/>
      <c r="U572" s="1">
        <v>4425.052819999999</v>
      </c>
      <c r="V572" s="1"/>
      <c r="W572" s="40">
        <v>4425.052819999999</v>
      </c>
      <c r="X572" s="1"/>
      <c r="Y572" s="1">
        <v>4425.052819999999</v>
      </c>
      <c r="Z572" s="1"/>
      <c r="AA572" s="20">
        <f t="shared" si="105"/>
        <v>0</v>
      </c>
      <c r="AB572" s="1">
        <f t="shared" si="102"/>
        <v>0</v>
      </c>
      <c r="AC572" s="40">
        <f t="shared" si="102"/>
        <v>0</v>
      </c>
      <c r="AD572" s="4">
        <f t="shared" si="102"/>
        <v>0</v>
      </c>
      <c r="AE572" s="40">
        <f t="shared" si="106"/>
        <v>0</v>
      </c>
      <c r="AF572" s="136"/>
      <c r="AG572" s="21"/>
      <c r="AH572" s="137"/>
      <c r="AI572" s="21"/>
      <c r="AJ572" s="21"/>
      <c r="AM572" s="119">
        <f t="shared" si="101"/>
        <v>0</v>
      </c>
      <c r="AN572" s="119">
        <f t="shared" si="100"/>
        <v>0</v>
      </c>
    </row>
    <row r="573" spans="1:40" s="122" customFormat="1" ht="19.899999999999999" customHeight="1" x14ac:dyDescent="0.2">
      <c r="A573" s="15"/>
      <c r="B573" s="127" t="s">
        <v>33</v>
      </c>
      <c r="C573" s="1">
        <v>1240.17001</v>
      </c>
      <c r="D573" s="1"/>
      <c r="E573" s="1">
        <v>0</v>
      </c>
      <c r="F573" s="1">
        <v>0</v>
      </c>
      <c r="G573" s="40">
        <f t="shared" si="103"/>
        <v>0</v>
      </c>
      <c r="H573" s="1"/>
      <c r="I573" s="1"/>
      <c r="J573" s="1"/>
      <c r="K573" s="40"/>
      <c r="L573" s="1"/>
      <c r="M573" s="1"/>
      <c r="N573" s="1"/>
      <c r="O573" s="40">
        <f t="shared" si="104"/>
        <v>1240.17001</v>
      </c>
      <c r="P573" s="1">
        <v>0</v>
      </c>
      <c r="Q573" s="1">
        <v>1240.17001</v>
      </c>
      <c r="R573" s="1">
        <v>0</v>
      </c>
      <c r="S573" s="40">
        <v>1240.1701700000001</v>
      </c>
      <c r="T573" s="1"/>
      <c r="U573" s="1">
        <v>1240.1701700000001</v>
      </c>
      <c r="V573" s="1"/>
      <c r="W573" s="40">
        <v>1240.1701700000001</v>
      </c>
      <c r="X573" s="1"/>
      <c r="Y573" s="40">
        <v>1240.1701700000001</v>
      </c>
      <c r="Z573" s="1"/>
      <c r="AA573" s="20">
        <f t="shared" si="105"/>
        <v>0</v>
      </c>
      <c r="AB573" s="1">
        <f t="shared" si="102"/>
        <v>0</v>
      </c>
      <c r="AC573" s="40">
        <f t="shared" si="102"/>
        <v>0</v>
      </c>
      <c r="AD573" s="4">
        <f t="shared" si="102"/>
        <v>0</v>
      </c>
      <c r="AE573" s="40">
        <f t="shared" si="106"/>
        <v>0</v>
      </c>
      <c r="AF573" s="136"/>
      <c r="AG573" s="21"/>
      <c r="AH573" s="137"/>
      <c r="AI573" s="21"/>
      <c r="AJ573" s="21"/>
      <c r="AM573" s="119">
        <f t="shared" si="101"/>
        <v>0</v>
      </c>
      <c r="AN573" s="119">
        <f t="shared" si="100"/>
        <v>0</v>
      </c>
    </row>
    <row r="574" spans="1:40" s="122" customFormat="1" ht="19.899999999999999" customHeight="1" x14ac:dyDescent="0.2">
      <c r="A574" s="15"/>
      <c r="B574" s="127" t="s">
        <v>34</v>
      </c>
      <c r="C574" s="1">
        <v>434.38569000000001</v>
      </c>
      <c r="D574" s="1"/>
      <c r="E574" s="1">
        <v>0</v>
      </c>
      <c r="F574" s="1">
        <v>0</v>
      </c>
      <c r="G574" s="40">
        <f t="shared" si="103"/>
        <v>0</v>
      </c>
      <c r="H574" s="1"/>
      <c r="I574" s="1"/>
      <c r="J574" s="1"/>
      <c r="K574" s="40"/>
      <c r="L574" s="1"/>
      <c r="M574" s="1"/>
      <c r="N574" s="1"/>
      <c r="O574" s="40">
        <f t="shared" si="104"/>
        <v>460.67717000000079</v>
      </c>
      <c r="P574" s="1">
        <v>0</v>
      </c>
      <c r="Q574" s="1">
        <v>460.67717000000079</v>
      </c>
      <c r="R574" s="1">
        <v>0</v>
      </c>
      <c r="S574" s="40">
        <f>T574+U574+V574</f>
        <v>402.7816899999998</v>
      </c>
      <c r="T574" s="1">
        <f>T570-SUM(T571:T573)</f>
        <v>0</v>
      </c>
      <c r="U574" s="1">
        <f>U570-SUM(U571:U573)</f>
        <v>402.7816899999998</v>
      </c>
      <c r="V574" s="1">
        <f>V570-SUM(V571:V573)</f>
        <v>0</v>
      </c>
      <c r="W574" s="40">
        <f>X574+Y574+Z574</f>
        <v>402.78168999999889</v>
      </c>
      <c r="X574" s="1">
        <f>X570-SUM(X571:X573)</f>
        <v>0</v>
      </c>
      <c r="Y574" s="1">
        <f>Y570-SUM(Y571:Y573)</f>
        <v>402.78168999999889</v>
      </c>
      <c r="Z574" s="1">
        <f>Z570-SUM(Z571:Z573)</f>
        <v>0</v>
      </c>
      <c r="AA574" s="20">
        <f t="shared" si="105"/>
        <v>-9.0949470177292824E-13</v>
      </c>
      <c r="AB574" s="1">
        <f t="shared" si="102"/>
        <v>0</v>
      </c>
      <c r="AC574" s="40">
        <f t="shared" si="102"/>
        <v>-9.0949470177292824E-13</v>
      </c>
      <c r="AD574" s="4">
        <f t="shared" si="102"/>
        <v>0</v>
      </c>
      <c r="AE574" s="40">
        <f t="shared" si="106"/>
        <v>0</v>
      </c>
      <c r="AF574" s="136"/>
      <c r="AG574" s="40"/>
      <c r="AH574" s="137"/>
      <c r="AI574" s="21"/>
      <c r="AJ574" s="21"/>
      <c r="AM574" s="119">
        <f t="shared" si="101"/>
        <v>-9.0949470177292824E-13</v>
      </c>
      <c r="AN574" s="119">
        <f t="shared" si="100"/>
        <v>-9.0949470177292824E-13</v>
      </c>
    </row>
    <row r="575" spans="1:40" s="122" customFormat="1" ht="63.75" x14ac:dyDescent="0.2">
      <c r="A575" s="15">
        <v>110</v>
      </c>
      <c r="B575" s="150" t="s">
        <v>117</v>
      </c>
      <c r="C575" s="24">
        <v>13613.362360000001</v>
      </c>
      <c r="D575" s="24">
        <f>SUM(D576:D579)</f>
        <v>0</v>
      </c>
      <c r="E575" s="24">
        <v>8025.4746400000004</v>
      </c>
      <c r="F575" s="24">
        <v>8025.4746400000004</v>
      </c>
      <c r="G575" s="25">
        <f t="shared" si="103"/>
        <v>0</v>
      </c>
      <c r="H575" s="26"/>
      <c r="I575" s="26"/>
      <c r="J575" s="26"/>
      <c r="K575" s="25">
        <f>L575+M575+N575</f>
        <v>0</v>
      </c>
      <c r="L575" s="26"/>
      <c r="M575" s="26"/>
      <c r="N575" s="26"/>
      <c r="O575" s="25">
        <f t="shared" si="104"/>
        <v>6050</v>
      </c>
      <c r="P575" s="26">
        <v>0</v>
      </c>
      <c r="Q575" s="26">
        <v>6050</v>
      </c>
      <c r="R575" s="26">
        <v>0</v>
      </c>
      <c r="S575" s="40">
        <f>T575+U575+V575</f>
        <v>5545.346309999999</v>
      </c>
      <c r="T575" s="1">
        <v>0</v>
      </c>
      <c r="U575" s="1">
        <v>5545.346309999999</v>
      </c>
      <c r="V575" s="1">
        <v>0</v>
      </c>
      <c r="W575" s="25">
        <f>X575+Y575+Z575</f>
        <v>5545.3463099999999</v>
      </c>
      <c r="X575" s="26">
        <v>0</v>
      </c>
      <c r="Y575" s="26">
        <v>5545.3463099999999</v>
      </c>
      <c r="Z575" s="26">
        <v>0</v>
      </c>
      <c r="AA575" s="20">
        <f t="shared" si="105"/>
        <v>0</v>
      </c>
      <c r="AB575" s="1">
        <f t="shared" si="102"/>
        <v>0</v>
      </c>
      <c r="AC575" s="40">
        <f t="shared" si="102"/>
        <v>0</v>
      </c>
      <c r="AD575" s="4">
        <f t="shared" si="102"/>
        <v>0</v>
      </c>
      <c r="AE575" s="25">
        <f t="shared" si="106"/>
        <v>0</v>
      </c>
      <c r="AF575" s="26"/>
      <c r="AG575" s="25"/>
      <c r="AH575" s="38"/>
      <c r="AI575" s="25" t="s">
        <v>232</v>
      </c>
      <c r="AJ575" s="25" t="s">
        <v>232</v>
      </c>
      <c r="AM575" s="119">
        <f t="shared" si="101"/>
        <v>0</v>
      </c>
      <c r="AN575" s="119">
        <f t="shared" si="100"/>
        <v>0</v>
      </c>
    </row>
    <row r="576" spans="1:40" s="122" customFormat="1" ht="19.899999999999999" customHeight="1" x14ac:dyDescent="0.2">
      <c r="A576" s="15"/>
      <c r="B576" s="127" t="s">
        <v>31</v>
      </c>
      <c r="C576" s="1">
        <v>0</v>
      </c>
      <c r="D576" s="1">
        <f>C576</f>
        <v>0</v>
      </c>
      <c r="E576" s="1">
        <v>0</v>
      </c>
      <c r="F576" s="1">
        <v>0</v>
      </c>
      <c r="G576" s="40">
        <f t="shared" si="103"/>
        <v>0</v>
      </c>
      <c r="H576" s="1"/>
      <c r="I576" s="1"/>
      <c r="J576" s="1"/>
      <c r="K576" s="40"/>
      <c r="L576" s="1"/>
      <c r="M576" s="1"/>
      <c r="N576" s="1"/>
      <c r="O576" s="40">
        <f t="shared" si="104"/>
        <v>0</v>
      </c>
      <c r="P576" s="1">
        <v>0</v>
      </c>
      <c r="Q576" s="1">
        <v>0</v>
      </c>
      <c r="R576" s="1">
        <v>0</v>
      </c>
      <c r="S576" s="40">
        <v>0</v>
      </c>
      <c r="T576" s="1"/>
      <c r="U576" s="1"/>
      <c r="V576" s="1"/>
      <c r="W576" s="40">
        <v>0</v>
      </c>
      <c r="X576" s="1"/>
      <c r="Y576" s="1"/>
      <c r="Z576" s="1"/>
      <c r="AA576" s="20">
        <f t="shared" si="105"/>
        <v>0</v>
      </c>
      <c r="AB576" s="1">
        <f t="shared" si="102"/>
        <v>0</v>
      </c>
      <c r="AC576" s="40">
        <f t="shared" si="102"/>
        <v>0</v>
      </c>
      <c r="AD576" s="4">
        <f t="shared" si="102"/>
        <v>0</v>
      </c>
      <c r="AE576" s="40">
        <f t="shared" si="106"/>
        <v>0</v>
      </c>
      <c r="AF576" s="1"/>
      <c r="AG576" s="40"/>
      <c r="AH576" s="4"/>
      <c r="AI576" s="40"/>
      <c r="AJ576" s="40"/>
      <c r="AM576" s="119">
        <f t="shared" si="101"/>
        <v>0</v>
      </c>
      <c r="AN576" s="119">
        <f t="shared" si="100"/>
        <v>0</v>
      </c>
    </row>
    <row r="577" spans="1:40" s="122" customFormat="1" ht="19.899999999999999" customHeight="1" x14ac:dyDescent="0.2">
      <c r="A577" s="15"/>
      <c r="B577" s="127" t="s">
        <v>32</v>
      </c>
      <c r="C577" s="1">
        <v>12135.736000000001</v>
      </c>
      <c r="D577" s="1"/>
      <c r="E577" s="1">
        <v>6927.7829999999994</v>
      </c>
      <c r="F577" s="1">
        <v>6927.7829999999994</v>
      </c>
      <c r="G577" s="40">
        <f t="shared" si="103"/>
        <v>0</v>
      </c>
      <c r="H577" s="1"/>
      <c r="I577" s="1"/>
      <c r="J577" s="1"/>
      <c r="K577" s="40"/>
      <c r="L577" s="1"/>
      <c r="M577" s="1"/>
      <c r="N577" s="1"/>
      <c r="O577" s="40">
        <f t="shared" si="104"/>
        <v>5207.9530000000004</v>
      </c>
      <c r="P577" s="1">
        <v>0</v>
      </c>
      <c r="Q577" s="1">
        <v>5207.9530000000004</v>
      </c>
      <c r="R577" s="1">
        <v>0</v>
      </c>
      <c r="S577" s="40">
        <v>5207.9529999999995</v>
      </c>
      <c r="T577" s="1"/>
      <c r="U577" s="1">
        <v>5207.9529999999995</v>
      </c>
      <c r="V577" s="1"/>
      <c r="W577" s="40">
        <v>5207.9529999999995</v>
      </c>
      <c r="X577" s="1"/>
      <c r="Y577" s="1">
        <v>5207.9529999999995</v>
      </c>
      <c r="Z577" s="1"/>
      <c r="AA577" s="20">
        <f t="shared" si="105"/>
        <v>0</v>
      </c>
      <c r="AB577" s="1">
        <f t="shared" si="102"/>
        <v>0</v>
      </c>
      <c r="AC577" s="40">
        <f t="shared" si="102"/>
        <v>0</v>
      </c>
      <c r="AD577" s="4">
        <f t="shared" si="102"/>
        <v>0</v>
      </c>
      <c r="AE577" s="40">
        <f t="shared" si="106"/>
        <v>0</v>
      </c>
      <c r="AF577" s="1"/>
      <c r="AG577" s="40"/>
      <c r="AH577" s="4"/>
      <c r="AI577" s="40"/>
      <c r="AJ577" s="40"/>
      <c r="AM577" s="119">
        <f t="shared" si="101"/>
        <v>0</v>
      </c>
      <c r="AN577" s="119">
        <f t="shared" si="100"/>
        <v>0</v>
      </c>
    </row>
    <row r="578" spans="1:40" s="122" customFormat="1" ht="19.899999999999999" customHeight="1" x14ac:dyDescent="0.2">
      <c r="A578" s="15"/>
      <c r="B578" s="127" t="s">
        <v>33</v>
      </c>
      <c r="C578" s="1">
        <v>0</v>
      </c>
      <c r="D578" s="1"/>
      <c r="E578" s="1">
        <v>0</v>
      </c>
      <c r="F578" s="1">
        <v>0</v>
      </c>
      <c r="G578" s="40">
        <f t="shared" si="103"/>
        <v>0</v>
      </c>
      <c r="H578" s="1"/>
      <c r="I578" s="1"/>
      <c r="J578" s="1"/>
      <c r="K578" s="40"/>
      <c r="L578" s="1"/>
      <c r="M578" s="1"/>
      <c r="N578" s="1"/>
      <c r="O578" s="40">
        <f t="shared" si="104"/>
        <v>0</v>
      </c>
      <c r="P578" s="1">
        <v>0</v>
      </c>
      <c r="Q578" s="1">
        <v>0</v>
      </c>
      <c r="R578" s="1">
        <v>0</v>
      </c>
      <c r="S578" s="40">
        <v>0</v>
      </c>
      <c r="T578" s="1"/>
      <c r="U578" s="1">
        <v>0</v>
      </c>
      <c r="V578" s="1"/>
      <c r="W578" s="40">
        <v>0</v>
      </c>
      <c r="X578" s="1"/>
      <c r="Y578" s="1">
        <v>0</v>
      </c>
      <c r="Z578" s="1"/>
      <c r="AA578" s="20">
        <f t="shared" si="105"/>
        <v>0</v>
      </c>
      <c r="AB578" s="1">
        <f t="shared" si="102"/>
        <v>0</v>
      </c>
      <c r="AC578" s="40">
        <f t="shared" si="102"/>
        <v>0</v>
      </c>
      <c r="AD578" s="4">
        <f t="shared" si="102"/>
        <v>0</v>
      </c>
      <c r="AE578" s="40">
        <f t="shared" si="106"/>
        <v>0</v>
      </c>
      <c r="AF578" s="1"/>
      <c r="AG578" s="40"/>
      <c r="AH578" s="4"/>
      <c r="AI578" s="40"/>
      <c r="AJ578" s="40"/>
      <c r="AM578" s="119">
        <f t="shared" si="101"/>
        <v>0</v>
      </c>
      <c r="AN578" s="119">
        <f t="shared" si="100"/>
        <v>0</v>
      </c>
    </row>
    <row r="579" spans="1:40" s="122" customFormat="1" ht="19.899999999999999" customHeight="1" x14ac:dyDescent="0.2">
      <c r="A579" s="15"/>
      <c r="B579" s="127" t="s">
        <v>34</v>
      </c>
      <c r="C579" s="1">
        <v>1477.62636</v>
      </c>
      <c r="D579" s="1"/>
      <c r="E579" s="1">
        <v>1097.6916398070291</v>
      </c>
      <c r="F579" s="1">
        <v>1097.6916398070291</v>
      </c>
      <c r="G579" s="40">
        <f t="shared" si="103"/>
        <v>0</v>
      </c>
      <c r="H579" s="1"/>
      <c r="I579" s="1"/>
      <c r="J579" s="1"/>
      <c r="K579" s="40"/>
      <c r="L579" s="1"/>
      <c r="M579" s="1"/>
      <c r="N579" s="1"/>
      <c r="O579" s="40">
        <f t="shared" si="104"/>
        <v>842.0469999999998</v>
      </c>
      <c r="P579" s="1">
        <v>0</v>
      </c>
      <c r="Q579" s="1">
        <v>842.0469999999998</v>
      </c>
      <c r="R579" s="1">
        <v>0</v>
      </c>
      <c r="S579" s="40">
        <f>T579+U579+V579</f>
        <v>337.39330999999947</v>
      </c>
      <c r="T579" s="1">
        <f>T575-SUM(T576:T578)</f>
        <v>0</v>
      </c>
      <c r="U579" s="1">
        <f>U575-SUM(U576:U578)</f>
        <v>337.39330999999947</v>
      </c>
      <c r="V579" s="1">
        <f>V575-SUM(V576:V578)</f>
        <v>0</v>
      </c>
      <c r="W579" s="40">
        <f>X579+Y579+Z579</f>
        <v>337.39331000000038</v>
      </c>
      <c r="X579" s="1">
        <f>X575-SUM(X576:X578)</f>
        <v>0</v>
      </c>
      <c r="Y579" s="1">
        <f>Y575-SUM(Y576:Y578)</f>
        <v>337.39331000000038</v>
      </c>
      <c r="Z579" s="1">
        <f>Z575-SUM(Z576:Z578)</f>
        <v>0</v>
      </c>
      <c r="AA579" s="20">
        <f t="shared" si="105"/>
        <v>9.0949470177292824E-13</v>
      </c>
      <c r="AB579" s="1">
        <f t="shared" si="102"/>
        <v>0</v>
      </c>
      <c r="AC579" s="40">
        <f t="shared" si="102"/>
        <v>9.0949470177292824E-13</v>
      </c>
      <c r="AD579" s="4">
        <f t="shared" si="102"/>
        <v>0</v>
      </c>
      <c r="AE579" s="40">
        <f t="shared" si="106"/>
        <v>0</v>
      </c>
      <c r="AF579" s="1"/>
      <c r="AG579" s="40"/>
      <c r="AH579" s="4"/>
      <c r="AI579" s="40"/>
      <c r="AJ579" s="40"/>
      <c r="AM579" s="119">
        <f t="shared" si="101"/>
        <v>9.0949470177292824E-13</v>
      </c>
      <c r="AN579" s="119">
        <f t="shared" si="100"/>
        <v>9.0949470177292824E-13</v>
      </c>
    </row>
    <row r="580" spans="1:40" s="122" customFormat="1" ht="63.75" x14ac:dyDescent="0.2">
      <c r="A580" s="15">
        <v>111</v>
      </c>
      <c r="B580" s="150" t="s">
        <v>118</v>
      </c>
      <c r="C580" s="24">
        <v>12428.518349999998</v>
      </c>
      <c r="D580" s="24">
        <f>SUM(D581:D584)</f>
        <v>0</v>
      </c>
      <c r="E580" s="24">
        <v>9852.5330299999987</v>
      </c>
      <c r="F580" s="24">
        <v>9852.5330300000005</v>
      </c>
      <c r="G580" s="25">
        <f t="shared" si="103"/>
        <v>0</v>
      </c>
      <c r="H580" s="26"/>
      <c r="I580" s="26"/>
      <c r="J580" s="26"/>
      <c r="K580" s="25">
        <f>L580+M580+N580</f>
        <v>0</v>
      </c>
      <c r="L580" s="26"/>
      <c r="M580" s="26"/>
      <c r="N580" s="26"/>
      <c r="O580" s="25">
        <f t="shared" si="104"/>
        <v>2850</v>
      </c>
      <c r="P580" s="26">
        <v>0</v>
      </c>
      <c r="Q580" s="26">
        <v>2850</v>
      </c>
      <c r="R580" s="26">
        <v>0</v>
      </c>
      <c r="S580" s="40">
        <f>T580+U580+V580</f>
        <v>2565.0293099999999</v>
      </c>
      <c r="T580" s="1">
        <v>0</v>
      </c>
      <c r="U580" s="1">
        <v>2565.0293099999999</v>
      </c>
      <c r="V580" s="1">
        <v>0</v>
      </c>
      <c r="W580" s="25">
        <f>X580+Y580+Z580</f>
        <v>2565.0293100000004</v>
      </c>
      <c r="X580" s="26">
        <v>0</v>
      </c>
      <c r="Y580" s="26">
        <v>2565.0293100000004</v>
      </c>
      <c r="Z580" s="26">
        <v>0</v>
      </c>
      <c r="AA580" s="20">
        <f t="shared" si="105"/>
        <v>0</v>
      </c>
      <c r="AB580" s="1">
        <f t="shared" si="102"/>
        <v>0</v>
      </c>
      <c r="AC580" s="40">
        <f t="shared" si="102"/>
        <v>0</v>
      </c>
      <c r="AD580" s="4">
        <f t="shared" si="102"/>
        <v>0</v>
      </c>
      <c r="AE580" s="25">
        <f t="shared" si="106"/>
        <v>0</v>
      </c>
      <c r="AF580" s="26"/>
      <c r="AG580" s="25"/>
      <c r="AH580" s="38"/>
      <c r="AI580" s="25" t="s">
        <v>232</v>
      </c>
      <c r="AJ580" s="25" t="s">
        <v>232</v>
      </c>
      <c r="AM580" s="119">
        <f t="shared" si="101"/>
        <v>0</v>
      </c>
      <c r="AN580" s="119">
        <f t="shared" si="100"/>
        <v>0</v>
      </c>
    </row>
    <row r="581" spans="1:40" s="122" customFormat="1" ht="19.899999999999999" customHeight="1" x14ac:dyDescent="0.2">
      <c r="A581" s="15"/>
      <c r="B581" s="127" t="s">
        <v>31</v>
      </c>
      <c r="C581" s="1">
        <v>0</v>
      </c>
      <c r="D581" s="1">
        <f>C581</f>
        <v>0</v>
      </c>
      <c r="E581" s="1">
        <v>0</v>
      </c>
      <c r="F581" s="1">
        <v>0</v>
      </c>
      <c r="G581" s="40">
        <f t="shared" si="103"/>
        <v>0</v>
      </c>
      <c r="H581" s="1"/>
      <c r="I581" s="1"/>
      <c r="J581" s="1"/>
      <c r="K581" s="40"/>
      <c r="L581" s="1"/>
      <c r="M581" s="1"/>
      <c r="N581" s="1"/>
      <c r="O581" s="40">
        <f t="shared" si="104"/>
        <v>0</v>
      </c>
      <c r="P581" s="1">
        <v>0</v>
      </c>
      <c r="Q581" s="1">
        <v>0</v>
      </c>
      <c r="R581" s="1">
        <v>0</v>
      </c>
      <c r="S581" s="40">
        <v>0</v>
      </c>
      <c r="T581" s="1"/>
      <c r="U581" s="1"/>
      <c r="V581" s="1"/>
      <c r="W581" s="40">
        <v>0</v>
      </c>
      <c r="X581" s="1"/>
      <c r="Y581" s="1"/>
      <c r="Z581" s="1"/>
      <c r="AA581" s="20">
        <f t="shared" si="105"/>
        <v>0</v>
      </c>
      <c r="AB581" s="1">
        <f t="shared" ref="AB581:AD612" si="107">X581+H581-L581-(T581-AF581)</f>
        <v>0</v>
      </c>
      <c r="AC581" s="40">
        <f t="shared" si="107"/>
        <v>0</v>
      </c>
      <c r="AD581" s="4">
        <f t="shared" si="107"/>
        <v>0</v>
      </c>
      <c r="AE581" s="40">
        <f t="shared" si="106"/>
        <v>0</v>
      </c>
      <c r="AF581" s="1"/>
      <c r="AG581" s="40"/>
      <c r="AH581" s="4"/>
      <c r="AI581" s="40"/>
      <c r="AJ581" s="40"/>
      <c r="AM581" s="119">
        <f t="shared" si="101"/>
        <v>0</v>
      </c>
      <c r="AN581" s="119">
        <f t="shared" si="100"/>
        <v>0</v>
      </c>
    </row>
    <row r="582" spans="1:40" s="122" customFormat="1" ht="19.899999999999999" customHeight="1" x14ac:dyDescent="0.2">
      <c r="A582" s="15"/>
      <c r="B582" s="127" t="s">
        <v>32</v>
      </c>
      <c r="C582" s="1">
        <v>11814.531000000001</v>
      </c>
      <c r="D582" s="1"/>
      <c r="E582" s="1">
        <v>9402.8240000000005</v>
      </c>
      <c r="F582" s="1">
        <v>9402.8240000000005</v>
      </c>
      <c r="G582" s="40">
        <f t="shared" si="103"/>
        <v>0</v>
      </c>
      <c r="H582" s="1"/>
      <c r="I582" s="1"/>
      <c r="J582" s="1"/>
      <c r="K582" s="40"/>
      <c r="L582" s="1"/>
      <c r="M582" s="1"/>
      <c r="N582" s="1"/>
      <c r="O582" s="40">
        <f t="shared" si="104"/>
        <v>2411.7069999999999</v>
      </c>
      <c r="P582" s="1">
        <v>0</v>
      </c>
      <c r="Q582" s="1">
        <v>2411.7069999999999</v>
      </c>
      <c r="R582" s="1">
        <v>0</v>
      </c>
      <c r="S582" s="40">
        <v>2411.7069999999999</v>
      </c>
      <c r="T582" s="1"/>
      <c r="U582" s="1">
        <v>2411.7069999999999</v>
      </c>
      <c r="V582" s="1"/>
      <c r="W582" s="40">
        <v>2411.7069999999999</v>
      </c>
      <c r="X582" s="1"/>
      <c r="Y582" s="1">
        <v>2411.7069999999999</v>
      </c>
      <c r="Z582" s="1"/>
      <c r="AA582" s="20">
        <f t="shared" si="105"/>
        <v>0</v>
      </c>
      <c r="AB582" s="1">
        <f t="shared" si="107"/>
        <v>0</v>
      </c>
      <c r="AC582" s="40">
        <f t="shared" si="107"/>
        <v>0</v>
      </c>
      <c r="AD582" s="4">
        <f t="shared" si="107"/>
        <v>0</v>
      </c>
      <c r="AE582" s="40">
        <f t="shared" si="106"/>
        <v>0</v>
      </c>
      <c r="AF582" s="1"/>
      <c r="AG582" s="40"/>
      <c r="AH582" s="4"/>
      <c r="AI582" s="40"/>
      <c r="AJ582" s="40"/>
      <c r="AM582" s="119">
        <f t="shared" si="101"/>
        <v>0</v>
      </c>
      <c r="AN582" s="119">
        <f t="shared" si="100"/>
        <v>0</v>
      </c>
    </row>
    <row r="583" spans="1:40" s="122" customFormat="1" ht="19.899999999999999" customHeight="1" x14ac:dyDescent="0.2">
      <c r="A583" s="15"/>
      <c r="B583" s="127" t="s">
        <v>33</v>
      </c>
      <c r="C583" s="1">
        <v>0</v>
      </c>
      <c r="D583" s="1"/>
      <c r="E583" s="1">
        <v>0</v>
      </c>
      <c r="F583" s="1">
        <v>0</v>
      </c>
      <c r="G583" s="40">
        <f t="shared" si="103"/>
        <v>0</v>
      </c>
      <c r="H583" s="1"/>
      <c r="I583" s="1"/>
      <c r="J583" s="1"/>
      <c r="K583" s="40"/>
      <c r="L583" s="1"/>
      <c r="M583" s="1"/>
      <c r="N583" s="1"/>
      <c r="O583" s="40">
        <f t="shared" si="104"/>
        <v>0</v>
      </c>
      <c r="P583" s="1">
        <v>0</v>
      </c>
      <c r="Q583" s="1">
        <v>0</v>
      </c>
      <c r="R583" s="1">
        <v>0</v>
      </c>
      <c r="S583" s="40">
        <v>0</v>
      </c>
      <c r="T583" s="1"/>
      <c r="U583" s="1"/>
      <c r="V583" s="1"/>
      <c r="W583" s="40">
        <v>0</v>
      </c>
      <c r="X583" s="1"/>
      <c r="Y583" s="1"/>
      <c r="Z583" s="1"/>
      <c r="AA583" s="20">
        <f t="shared" si="105"/>
        <v>0</v>
      </c>
      <c r="AB583" s="1">
        <f t="shared" si="107"/>
        <v>0</v>
      </c>
      <c r="AC583" s="40">
        <f t="shared" si="107"/>
        <v>0</v>
      </c>
      <c r="AD583" s="4">
        <f t="shared" si="107"/>
        <v>0</v>
      </c>
      <c r="AE583" s="40">
        <f t="shared" si="106"/>
        <v>0</v>
      </c>
      <c r="AF583" s="1"/>
      <c r="AG583" s="40"/>
      <c r="AH583" s="4"/>
      <c r="AI583" s="40"/>
      <c r="AJ583" s="40"/>
      <c r="AM583" s="119">
        <f t="shared" si="101"/>
        <v>0</v>
      </c>
      <c r="AN583" s="119">
        <f t="shared" si="100"/>
        <v>0</v>
      </c>
    </row>
    <row r="584" spans="1:40" s="122" customFormat="1" ht="19.899999999999999" customHeight="1" x14ac:dyDescent="0.2">
      <c r="A584" s="15"/>
      <c r="B584" s="127" t="s">
        <v>34</v>
      </c>
      <c r="C584" s="1">
        <v>613.98734999999999</v>
      </c>
      <c r="D584" s="1"/>
      <c r="E584" s="1">
        <v>449.70903254646441</v>
      </c>
      <c r="F584" s="1">
        <v>449.70903254646441</v>
      </c>
      <c r="G584" s="40">
        <f t="shared" si="103"/>
        <v>0</v>
      </c>
      <c r="H584" s="1"/>
      <c r="I584" s="1"/>
      <c r="J584" s="1"/>
      <c r="K584" s="40"/>
      <c r="L584" s="1"/>
      <c r="M584" s="1"/>
      <c r="N584" s="1"/>
      <c r="O584" s="40">
        <f t="shared" si="104"/>
        <v>438.29300000000046</v>
      </c>
      <c r="P584" s="1">
        <v>0</v>
      </c>
      <c r="Q584" s="1">
        <v>438.29300000000046</v>
      </c>
      <c r="R584" s="1">
        <v>0</v>
      </c>
      <c r="S584" s="40">
        <f>T584+U584+V584</f>
        <v>153.32231000000002</v>
      </c>
      <c r="T584" s="1">
        <f>T580-SUM(T581:T583)</f>
        <v>0</v>
      </c>
      <c r="U584" s="1">
        <f>U580-SUM(U581:U583)</f>
        <v>153.32231000000002</v>
      </c>
      <c r="V584" s="1">
        <f>V580-SUM(V581:V583)</f>
        <v>0</v>
      </c>
      <c r="W584" s="40">
        <f>X584+Y584+Z584</f>
        <v>153.32231000000047</v>
      </c>
      <c r="X584" s="1">
        <f>X580-SUM(X581:X583)</f>
        <v>0</v>
      </c>
      <c r="Y584" s="1">
        <f>Y580-SUM(Y581:Y583)</f>
        <v>153.32231000000047</v>
      </c>
      <c r="Z584" s="1">
        <f>Z580-SUM(Z581:Z583)</f>
        <v>0</v>
      </c>
      <c r="AA584" s="20">
        <f t="shared" si="105"/>
        <v>4.5474735088646412E-13</v>
      </c>
      <c r="AB584" s="1">
        <f t="shared" si="107"/>
        <v>0</v>
      </c>
      <c r="AC584" s="40">
        <f t="shared" si="107"/>
        <v>4.5474735088646412E-13</v>
      </c>
      <c r="AD584" s="4">
        <f t="shared" si="107"/>
        <v>0</v>
      </c>
      <c r="AE584" s="40">
        <f t="shared" si="106"/>
        <v>0</v>
      </c>
      <c r="AF584" s="1"/>
      <c r="AG584" s="40"/>
      <c r="AH584" s="4"/>
      <c r="AI584" s="40"/>
      <c r="AJ584" s="40"/>
      <c r="AM584" s="119">
        <f t="shared" si="101"/>
        <v>4.5474735088646412E-13</v>
      </c>
      <c r="AN584" s="119">
        <f t="shared" si="100"/>
        <v>4.5474735088646412E-13</v>
      </c>
    </row>
    <row r="585" spans="1:40" s="122" customFormat="1" ht="51" x14ac:dyDescent="0.2">
      <c r="A585" s="15">
        <v>112</v>
      </c>
      <c r="B585" s="150" t="s">
        <v>119</v>
      </c>
      <c r="C585" s="24">
        <v>8611.2230499999969</v>
      </c>
      <c r="D585" s="24">
        <f>SUM(D586:D589)</f>
        <v>0</v>
      </c>
      <c r="E585" s="24">
        <v>8387.1559400000006</v>
      </c>
      <c r="F585" s="24">
        <v>8465.5399400000006</v>
      </c>
      <c r="G585" s="25">
        <f t="shared" si="103"/>
        <v>78.384000000000015</v>
      </c>
      <c r="H585" s="26"/>
      <c r="I585" s="26">
        <v>78.384000000000015</v>
      </c>
      <c r="J585" s="26"/>
      <c r="K585" s="25">
        <f>L585+M585+N585</f>
        <v>0</v>
      </c>
      <c r="L585" s="26"/>
      <c r="M585" s="26"/>
      <c r="N585" s="26"/>
      <c r="O585" s="25">
        <f t="shared" si="104"/>
        <v>174.8</v>
      </c>
      <c r="P585" s="26">
        <v>0</v>
      </c>
      <c r="Q585" s="26">
        <v>174.8</v>
      </c>
      <c r="R585" s="26">
        <v>0</v>
      </c>
      <c r="S585" s="40">
        <f>T585+U585+V585</f>
        <v>78.384</v>
      </c>
      <c r="T585" s="1">
        <v>0</v>
      </c>
      <c r="U585" s="1">
        <v>78.384</v>
      </c>
      <c r="V585" s="1">
        <v>0</v>
      </c>
      <c r="W585" s="25">
        <f>X585+Y585+Z585</f>
        <v>0</v>
      </c>
      <c r="X585" s="26">
        <v>0</v>
      </c>
      <c r="Y585" s="26">
        <v>0</v>
      </c>
      <c r="Z585" s="26">
        <v>0</v>
      </c>
      <c r="AA585" s="20">
        <f t="shared" si="105"/>
        <v>0</v>
      </c>
      <c r="AB585" s="1">
        <f t="shared" si="107"/>
        <v>0</v>
      </c>
      <c r="AC585" s="40">
        <f t="shared" si="107"/>
        <v>0</v>
      </c>
      <c r="AD585" s="4">
        <f t="shared" si="107"/>
        <v>0</v>
      </c>
      <c r="AE585" s="25">
        <f t="shared" si="106"/>
        <v>0</v>
      </c>
      <c r="AF585" s="26"/>
      <c r="AG585" s="25"/>
      <c r="AH585" s="38"/>
      <c r="AI585" s="25"/>
      <c r="AJ585" s="25"/>
      <c r="AM585" s="119">
        <f t="shared" si="101"/>
        <v>0</v>
      </c>
      <c r="AN585" s="119">
        <f t="shared" si="100"/>
        <v>0</v>
      </c>
    </row>
    <row r="586" spans="1:40" s="122" customFormat="1" ht="19.899999999999999" customHeight="1" x14ac:dyDescent="0.2">
      <c r="A586" s="15"/>
      <c r="B586" s="127" t="s">
        <v>31</v>
      </c>
      <c r="C586" s="1">
        <v>0</v>
      </c>
      <c r="D586" s="1">
        <f>C586</f>
        <v>0</v>
      </c>
      <c r="E586" s="1">
        <v>0</v>
      </c>
      <c r="F586" s="1">
        <v>0</v>
      </c>
      <c r="G586" s="40">
        <f t="shared" si="103"/>
        <v>0</v>
      </c>
      <c r="H586" s="1"/>
      <c r="I586" s="1">
        <f>F586-E586</f>
        <v>0</v>
      </c>
      <c r="J586" s="1"/>
      <c r="K586" s="40"/>
      <c r="L586" s="1"/>
      <c r="M586" s="1"/>
      <c r="N586" s="1"/>
      <c r="O586" s="40">
        <f t="shared" si="104"/>
        <v>0</v>
      </c>
      <c r="P586" s="1">
        <v>0</v>
      </c>
      <c r="Q586" s="1">
        <v>0</v>
      </c>
      <c r="R586" s="1">
        <v>0</v>
      </c>
      <c r="S586" s="40">
        <v>0</v>
      </c>
      <c r="T586" s="1"/>
      <c r="U586" s="1"/>
      <c r="V586" s="1"/>
      <c r="W586" s="40">
        <v>0</v>
      </c>
      <c r="X586" s="1"/>
      <c r="Y586" s="1"/>
      <c r="Z586" s="1"/>
      <c r="AA586" s="20">
        <f t="shared" si="105"/>
        <v>0</v>
      </c>
      <c r="AB586" s="1">
        <f t="shared" si="107"/>
        <v>0</v>
      </c>
      <c r="AC586" s="40">
        <f t="shared" si="107"/>
        <v>0</v>
      </c>
      <c r="AD586" s="4">
        <f t="shared" si="107"/>
        <v>0</v>
      </c>
      <c r="AE586" s="40">
        <f t="shared" si="106"/>
        <v>0</v>
      </c>
      <c r="AF586" s="1"/>
      <c r="AG586" s="40"/>
      <c r="AH586" s="4"/>
      <c r="AI586" s="40"/>
      <c r="AJ586" s="151"/>
      <c r="AM586" s="119">
        <f t="shared" si="101"/>
        <v>0</v>
      </c>
      <c r="AN586" s="119">
        <f t="shared" ref="AN586:AN649" si="108">AA586-AE586</f>
        <v>0</v>
      </c>
    </row>
    <row r="587" spans="1:40" s="122" customFormat="1" ht="19.899999999999999" customHeight="1" x14ac:dyDescent="0.2">
      <c r="A587" s="15"/>
      <c r="B587" s="127" t="s">
        <v>32</v>
      </c>
      <c r="C587" s="1">
        <v>8031.2079999999996</v>
      </c>
      <c r="D587" s="1"/>
      <c r="E587" s="1">
        <v>7953.3739999999998</v>
      </c>
      <c r="F587" s="1">
        <v>8031.2079999999996</v>
      </c>
      <c r="G587" s="40">
        <f t="shared" si="103"/>
        <v>77.833999999999833</v>
      </c>
      <c r="H587" s="1"/>
      <c r="I587" s="1">
        <f>F587-E587</f>
        <v>77.833999999999833</v>
      </c>
      <c r="J587" s="1"/>
      <c r="K587" s="40"/>
      <c r="L587" s="1"/>
      <c r="M587" s="1"/>
      <c r="N587" s="1"/>
      <c r="O587" s="40">
        <f t="shared" si="104"/>
        <v>77.834000000000003</v>
      </c>
      <c r="P587" s="1">
        <v>0</v>
      </c>
      <c r="Q587" s="1">
        <v>77.834000000000003</v>
      </c>
      <c r="R587" s="1">
        <v>0</v>
      </c>
      <c r="S587" s="40">
        <v>77.834000000000003</v>
      </c>
      <c r="T587" s="1"/>
      <c r="U587" s="1">
        <v>77.834000000000003</v>
      </c>
      <c r="V587" s="1"/>
      <c r="W587" s="40">
        <v>0</v>
      </c>
      <c r="X587" s="1"/>
      <c r="Y587" s="1"/>
      <c r="Z587" s="1"/>
      <c r="AA587" s="20">
        <f t="shared" si="105"/>
        <v>-1.7053025658242404E-13</v>
      </c>
      <c r="AB587" s="1">
        <f t="shared" si="107"/>
        <v>0</v>
      </c>
      <c r="AC587" s="40">
        <f t="shared" si="107"/>
        <v>-1.7053025658242404E-13</v>
      </c>
      <c r="AD587" s="4">
        <f t="shared" si="107"/>
        <v>0</v>
      </c>
      <c r="AE587" s="40">
        <f t="shared" si="106"/>
        <v>0</v>
      </c>
      <c r="AF587" s="1"/>
      <c r="AG587" s="40"/>
      <c r="AH587" s="4"/>
      <c r="AI587" s="40"/>
      <c r="AJ587" s="151"/>
      <c r="AM587" s="119">
        <f t="shared" ref="AM587:AM650" si="109">G587+W587-K587-S587</f>
        <v>-1.7053025658242404E-13</v>
      </c>
      <c r="AN587" s="119">
        <f t="shared" si="108"/>
        <v>-1.7053025658242404E-13</v>
      </c>
    </row>
    <row r="588" spans="1:40" s="122" customFormat="1" ht="19.899999999999999" customHeight="1" x14ac:dyDescent="0.2">
      <c r="A588" s="15"/>
      <c r="B588" s="127" t="s">
        <v>33</v>
      </c>
      <c r="C588" s="1">
        <v>0</v>
      </c>
      <c r="D588" s="1"/>
      <c r="E588" s="1">
        <v>0</v>
      </c>
      <c r="F588" s="1">
        <v>0</v>
      </c>
      <c r="G588" s="40">
        <f t="shared" si="103"/>
        <v>0</v>
      </c>
      <c r="H588" s="1"/>
      <c r="I588" s="1">
        <f>F588-E588</f>
        <v>0</v>
      </c>
      <c r="J588" s="1"/>
      <c r="K588" s="40"/>
      <c r="L588" s="1"/>
      <c r="M588" s="1"/>
      <c r="N588" s="1"/>
      <c r="O588" s="40">
        <f t="shared" si="104"/>
        <v>0</v>
      </c>
      <c r="P588" s="1">
        <v>0</v>
      </c>
      <c r="Q588" s="1">
        <v>0</v>
      </c>
      <c r="R588" s="1">
        <v>0</v>
      </c>
      <c r="S588" s="40">
        <v>0</v>
      </c>
      <c r="T588" s="1"/>
      <c r="U588" s="1"/>
      <c r="V588" s="1"/>
      <c r="W588" s="40">
        <v>0</v>
      </c>
      <c r="X588" s="1"/>
      <c r="Y588" s="1"/>
      <c r="Z588" s="1"/>
      <c r="AA588" s="20">
        <f t="shared" si="105"/>
        <v>0</v>
      </c>
      <c r="AB588" s="1">
        <f t="shared" si="107"/>
        <v>0</v>
      </c>
      <c r="AC588" s="40">
        <f t="shared" si="107"/>
        <v>0</v>
      </c>
      <c r="AD588" s="4">
        <f t="shared" si="107"/>
        <v>0</v>
      </c>
      <c r="AE588" s="40">
        <f t="shared" si="106"/>
        <v>0</v>
      </c>
      <c r="AF588" s="1"/>
      <c r="AG588" s="40"/>
      <c r="AH588" s="4"/>
      <c r="AI588" s="40"/>
      <c r="AJ588" s="151"/>
      <c r="AM588" s="119">
        <f t="shared" si="109"/>
        <v>0</v>
      </c>
      <c r="AN588" s="119">
        <f t="shared" si="108"/>
        <v>0</v>
      </c>
    </row>
    <row r="589" spans="1:40" s="122" customFormat="1" ht="19.899999999999999" customHeight="1" x14ac:dyDescent="0.2">
      <c r="A589" s="15"/>
      <c r="B589" s="127" t="s">
        <v>34</v>
      </c>
      <c r="C589" s="1">
        <v>580.01504999999997</v>
      </c>
      <c r="D589" s="1"/>
      <c r="E589" s="1">
        <v>433.78193999999996</v>
      </c>
      <c r="F589" s="1">
        <v>434.33193999999997</v>
      </c>
      <c r="G589" s="40">
        <f t="shared" si="103"/>
        <v>0.55000000000001137</v>
      </c>
      <c r="H589" s="1"/>
      <c r="I589" s="1">
        <f>F589-E589</f>
        <v>0.55000000000001137</v>
      </c>
      <c r="J589" s="1"/>
      <c r="K589" s="40"/>
      <c r="L589" s="1"/>
      <c r="M589" s="1"/>
      <c r="N589" s="1"/>
      <c r="O589" s="40">
        <f t="shared" si="104"/>
        <v>96.965999999999994</v>
      </c>
      <c r="P589" s="1">
        <v>0</v>
      </c>
      <c r="Q589" s="1">
        <v>96.965999999999994</v>
      </c>
      <c r="R589" s="1">
        <v>0</v>
      </c>
      <c r="S589" s="40">
        <f>T589+U589+V589</f>
        <v>0.54999999999999716</v>
      </c>
      <c r="T589" s="1">
        <f>T585-SUM(T586:T588)</f>
        <v>0</v>
      </c>
      <c r="U589" s="1">
        <f>U585-SUM(U586:U588)</f>
        <v>0.54999999999999716</v>
      </c>
      <c r="V589" s="1">
        <f>V585-SUM(V586:V588)</f>
        <v>0</v>
      </c>
      <c r="W589" s="40">
        <f>X589+Y589+Z589</f>
        <v>0</v>
      </c>
      <c r="X589" s="1">
        <f>X585-SUM(X586:X588)</f>
        <v>0</v>
      </c>
      <c r="Y589" s="1">
        <f>Y585-SUM(Y586:Y588)</f>
        <v>0</v>
      </c>
      <c r="Z589" s="1">
        <f>Z585-SUM(Z586:Z588)</f>
        <v>0</v>
      </c>
      <c r="AA589" s="20">
        <f t="shared" si="105"/>
        <v>1.4210854715202004E-14</v>
      </c>
      <c r="AB589" s="1">
        <f t="shared" si="107"/>
        <v>0</v>
      </c>
      <c r="AC589" s="40">
        <f t="shared" si="107"/>
        <v>1.4210854715202004E-14</v>
      </c>
      <c r="AD589" s="4">
        <f t="shared" si="107"/>
        <v>0</v>
      </c>
      <c r="AE589" s="40">
        <f t="shared" si="106"/>
        <v>0</v>
      </c>
      <c r="AF589" s="1"/>
      <c r="AG589" s="40"/>
      <c r="AH589" s="4"/>
      <c r="AI589" s="40"/>
      <c r="AJ589" s="151"/>
      <c r="AM589" s="119">
        <f t="shared" si="109"/>
        <v>1.4210854715202004E-14</v>
      </c>
      <c r="AN589" s="119">
        <f t="shared" si="108"/>
        <v>1.4210854715202004E-14</v>
      </c>
    </row>
    <row r="590" spans="1:40" s="122" customFormat="1" ht="68.45" customHeight="1" x14ac:dyDescent="0.2">
      <c r="A590" s="15">
        <v>113</v>
      </c>
      <c r="B590" s="150" t="s">
        <v>120</v>
      </c>
      <c r="C590" s="24">
        <v>12126.18535</v>
      </c>
      <c r="D590" s="24">
        <f>SUM(D591:D594)</f>
        <v>0</v>
      </c>
      <c r="E590" s="24">
        <v>7842.6220400000002</v>
      </c>
      <c r="F590" s="24">
        <v>7852.85239</v>
      </c>
      <c r="G590" s="25">
        <f t="shared" si="103"/>
        <v>10.230349999999817</v>
      </c>
      <c r="H590" s="26"/>
      <c r="I590" s="26">
        <v>10.230349999999817</v>
      </c>
      <c r="J590" s="26"/>
      <c r="K590" s="25">
        <f>L590+M590+N590</f>
        <v>0</v>
      </c>
      <c r="L590" s="26"/>
      <c r="M590" s="26"/>
      <c r="N590" s="26"/>
      <c r="O590" s="25">
        <f t="shared" si="104"/>
        <v>4900</v>
      </c>
      <c r="P590" s="26">
        <v>0</v>
      </c>
      <c r="Q590" s="26">
        <v>4900</v>
      </c>
      <c r="R590" s="26">
        <v>0</v>
      </c>
      <c r="S590" s="40">
        <f>T590+U590+V590</f>
        <v>4262.5963099999999</v>
      </c>
      <c r="T590" s="1">
        <v>0</v>
      </c>
      <c r="U590" s="1">
        <v>4262.5963099999999</v>
      </c>
      <c r="V590" s="1">
        <v>0</v>
      </c>
      <c r="W590" s="25">
        <f>X590+Y590+Z590</f>
        <v>4252.3659600000001</v>
      </c>
      <c r="X590" s="26">
        <v>0</v>
      </c>
      <c r="Y590" s="26">
        <v>4252.3659600000001</v>
      </c>
      <c r="Z590" s="26">
        <v>0</v>
      </c>
      <c r="AA590" s="20">
        <f t="shared" si="105"/>
        <v>0</v>
      </c>
      <c r="AB590" s="1">
        <f t="shared" si="107"/>
        <v>0</v>
      </c>
      <c r="AC590" s="40">
        <f t="shared" si="107"/>
        <v>0</v>
      </c>
      <c r="AD590" s="4">
        <f t="shared" si="107"/>
        <v>0</v>
      </c>
      <c r="AE590" s="25">
        <f t="shared" si="106"/>
        <v>0</v>
      </c>
      <c r="AF590" s="26"/>
      <c r="AG590" s="25"/>
      <c r="AH590" s="38"/>
      <c r="AI590" s="25" t="s">
        <v>232</v>
      </c>
      <c r="AJ590" s="25" t="s">
        <v>232</v>
      </c>
      <c r="AM590" s="119">
        <f t="shared" si="109"/>
        <v>0</v>
      </c>
      <c r="AN590" s="119">
        <f t="shared" si="108"/>
        <v>0</v>
      </c>
    </row>
    <row r="591" spans="1:40" s="122" customFormat="1" ht="19.899999999999999" customHeight="1" x14ac:dyDescent="0.2">
      <c r="A591" s="15"/>
      <c r="B591" s="127" t="s">
        <v>31</v>
      </c>
      <c r="C591" s="1">
        <v>0</v>
      </c>
      <c r="D591" s="1">
        <f>C591</f>
        <v>0</v>
      </c>
      <c r="E591" s="1">
        <v>0</v>
      </c>
      <c r="F591" s="1">
        <v>0</v>
      </c>
      <c r="G591" s="40">
        <f t="shared" si="103"/>
        <v>0</v>
      </c>
      <c r="H591" s="1"/>
      <c r="I591" s="1">
        <f>F591-E591</f>
        <v>0</v>
      </c>
      <c r="J591" s="1"/>
      <c r="K591" s="40"/>
      <c r="L591" s="1"/>
      <c r="M591" s="1"/>
      <c r="N591" s="1"/>
      <c r="O591" s="40">
        <f t="shared" si="104"/>
        <v>0</v>
      </c>
      <c r="P591" s="1">
        <v>0</v>
      </c>
      <c r="Q591" s="1">
        <v>0</v>
      </c>
      <c r="R591" s="1">
        <v>0</v>
      </c>
      <c r="S591" s="40">
        <v>0</v>
      </c>
      <c r="T591" s="1"/>
      <c r="U591" s="1"/>
      <c r="V591" s="1"/>
      <c r="W591" s="40">
        <v>0</v>
      </c>
      <c r="X591" s="1"/>
      <c r="Y591" s="1"/>
      <c r="Z591" s="1"/>
      <c r="AA591" s="20">
        <f t="shared" si="105"/>
        <v>0</v>
      </c>
      <c r="AB591" s="1">
        <f t="shared" si="107"/>
        <v>0</v>
      </c>
      <c r="AC591" s="40">
        <f t="shared" si="107"/>
        <v>0</v>
      </c>
      <c r="AD591" s="4">
        <f t="shared" si="107"/>
        <v>0</v>
      </c>
      <c r="AE591" s="40">
        <f t="shared" si="106"/>
        <v>0</v>
      </c>
      <c r="AF591" s="1"/>
      <c r="AG591" s="40"/>
      <c r="AH591" s="4"/>
      <c r="AI591" s="40"/>
      <c r="AJ591" s="40"/>
      <c r="AM591" s="119">
        <f t="shared" si="109"/>
        <v>0</v>
      </c>
      <c r="AN591" s="119">
        <f t="shared" si="108"/>
        <v>0</v>
      </c>
    </row>
    <row r="592" spans="1:40" s="122" customFormat="1" ht="19.899999999999999" customHeight="1" x14ac:dyDescent="0.2">
      <c r="A592" s="15"/>
      <c r="B592" s="127" t="s">
        <v>32</v>
      </c>
      <c r="C592" s="1">
        <v>11506.306</v>
      </c>
      <c r="D592" s="1"/>
      <c r="E592" s="1">
        <v>7492.3670000000002</v>
      </c>
      <c r="F592" s="1">
        <v>7492.3670000000002</v>
      </c>
      <c r="G592" s="40">
        <f t="shared" si="103"/>
        <v>0</v>
      </c>
      <c r="H592" s="1"/>
      <c r="I592" s="1">
        <f>F592-E592</f>
        <v>0</v>
      </c>
      <c r="J592" s="1"/>
      <c r="K592" s="40"/>
      <c r="L592" s="1"/>
      <c r="M592" s="1"/>
      <c r="N592" s="1"/>
      <c r="O592" s="40">
        <f t="shared" si="104"/>
        <v>4013.9389999999999</v>
      </c>
      <c r="P592" s="1">
        <v>0</v>
      </c>
      <c r="Q592" s="1">
        <v>4013.9389999999999</v>
      </c>
      <c r="R592" s="1">
        <v>0</v>
      </c>
      <c r="S592" s="40">
        <v>4013.9389999999999</v>
      </c>
      <c r="T592" s="1"/>
      <c r="U592" s="1">
        <v>4013.9390000000003</v>
      </c>
      <c r="V592" s="1"/>
      <c r="W592" s="40">
        <v>4013.9389999999999</v>
      </c>
      <c r="X592" s="1"/>
      <c r="Y592" s="1">
        <v>4013.9390000000003</v>
      </c>
      <c r="Z592" s="1"/>
      <c r="AA592" s="20">
        <f t="shared" si="105"/>
        <v>0</v>
      </c>
      <c r="AB592" s="1">
        <f t="shared" si="107"/>
        <v>0</v>
      </c>
      <c r="AC592" s="40">
        <f t="shared" si="107"/>
        <v>0</v>
      </c>
      <c r="AD592" s="4">
        <f t="shared" si="107"/>
        <v>0</v>
      </c>
      <c r="AE592" s="40">
        <f t="shared" si="106"/>
        <v>0</v>
      </c>
      <c r="AF592" s="1"/>
      <c r="AG592" s="40"/>
      <c r="AH592" s="4"/>
      <c r="AI592" s="40"/>
      <c r="AJ592" s="40"/>
      <c r="AM592" s="119">
        <f t="shared" si="109"/>
        <v>0</v>
      </c>
      <c r="AN592" s="119">
        <f t="shared" si="108"/>
        <v>0</v>
      </c>
    </row>
    <row r="593" spans="1:40" s="122" customFormat="1" ht="19.899999999999999" customHeight="1" x14ac:dyDescent="0.2">
      <c r="A593" s="15"/>
      <c r="B593" s="127" t="s">
        <v>33</v>
      </c>
      <c r="C593" s="1">
        <v>0</v>
      </c>
      <c r="D593" s="1"/>
      <c r="E593" s="1">
        <v>0</v>
      </c>
      <c r="F593" s="1">
        <v>0</v>
      </c>
      <c r="G593" s="40">
        <f t="shared" si="103"/>
        <v>0</v>
      </c>
      <c r="H593" s="1"/>
      <c r="I593" s="1">
        <f>F593-E593</f>
        <v>0</v>
      </c>
      <c r="J593" s="1"/>
      <c r="K593" s="40"/>
      <c r="L593" s="1"/>
      <c r="M593" s="1"/>
      <c r="N593" s="1"/>
      <c r="O593" s="40">
        <f t="shared" si="104"/>
        <v>0</v>
      </c>
      <c r="P593" s="1">
        <v>0</v>
      </c>
      <c r="Q593" s="1">
        <v>0</v>
      </c>
      <c r="R593" s="1">
        <v>0</v>
      </c>
      <c r="S593" s="40">
        <v>0</v>
      </c>
      <c r="T593" s="1"/>
      <c r="U593" s="1"/>
      <c r="V593" s="1"/>
      <c r="W593" s="40">
        <v>0</v>
      </c>
      <c r="X593" s="1"/>
      <c r="Y593" s="1"/>
      <c r="Z593" s="1"/>
      <c r="AA593" s="20">
        <f t="shared" si="105"/>
        <v>0</v>
      </c>
      <c r="AB593" s="1">
        <f t="shared" si="107"/>
        <v>0</v>
      </c>
      <c r="AC593" s="40">
        <f t="shared" si="107"/>
        <v>0</v>
      </c>
      <c r="AD593" s="4">
        <f t="shared" si="107"/>
        <v>0</v>
      </c>
      <c r="AE593" s="40">
        <f t="shared" si="106"/>
        <v>0</v>
      </c>
      <c r="AF593" s="1"/>
      <c r="AG593" s="40"/>
      <c r="AH593" s="4"/>
      <c r="AI593" s="40"/>
      <c r="AJ593" s="40"/>
      <c r="AM593" s="119">
        <f t="shared" si="109"/>
        <v>0</v>
      </c>
      <c r="AN593" s="119">
        <f t="shared" si="108"/>
        <v>0</v>
      </c>
    </row>
    <row r="594" spans="1:40" s="122" customFormat="1" ht="19.899999999999999" customHeight="1" x14ac:dyDescent="0.2">
      <c r="A594" s="15"/>
      <c r="B594" s="127" t="s">
        <v>34</v>
      </c>
      <c r="C594" s="1">
        <v>619.87934999999993</v>
      </c>
      <c r="D594" s="1"/>
      <c r="E594" s="1">
        <v>350.25503598504861</v>
      </c>
      <c r="F594" s="1">
        <v>360.48538598504859</v>
      </c>
      <c r="G594" s="40">
        <f t="shared" si="103"/>
        <v>10.230349999999987</v>
      </c>
      <c r="H594" s="1"/>
      <c r="I594" s="1">
        <f>F594-E594</f>
        <v>10.230349999999987</v>
      </c>
      <c r="J594" s="1"/>
      <c r="K594" s="40"/>
      <c r="L594" s="1"/>
      <c r="M594" s="1"/>
      <c r="N594" s="1"/>
      <c r="O594" s="40">
        <f t="shared" si="104"/>
        <v>886.06100000000083</v>
      </c>
      <c r="P594" s="1">
        <v>0</v>
      </c>
      <c r="Q594" s="1">
        <v>886.06100000000083</v>
      </c>
      <c r="R594" s="1">
        <v>0</v>
      </c>
      <c r="S594" s="40">
        <f>T594+U594+V594</f>
        <v>248.6573099999996</v>
      </c>
      <c r="T594" s="1">
        <f>T590-SUM(T591:T593)</f>
        <v>0</v>
      </c>
      <c r="U594" s="1">
        <f>U590-SUM(U591:U593)</f>
        <v>248.6573099999996</v>
      </c>
      <c r="V594" s="1">
        <f>V590-SUM(V591:V593)</f>
        <v>0</v>
      </c>
      <c r="W594" s="40">
        <f>X594+Y594+Z594</f>
        <v>238.42695999999978</v>
      </c>
      <c r="X594" s="1">
        <f>X590-SUM(X591:X593)</f>
        <v>0</v>
      </c>
      <c r="Y594" s="1">
        <f>Y590-SUM(Y591:Y593)</f>
        <v>238.42695999999978</v>
      </c>
      <c r="Z594" s="1">
        <f>Z590-SUM(Z591:Z593)</f>
        <v>0</v>
      </c>
      <c r="AA594" s="20">
        <f t="shared" si="105"/>
        <v>0</v>
      </c>
      <c r="AB594" s="1">
        <f t="shared" si="107"/>
        <v>0</v>
      </c>
      <c r="AC594" s="40">
        <f t="shared" si="107"/>
        <v>0</v>
      </c>
      <c r="AD594" s="4">
        <f t="shared" si="107"/>
        <v>0</v>
      </c>
      <c r="AE594" s="40">
        <f t="shared" si="106"/>
        <v>0</v>
      </c>
      <c r="AF594" s="1"/>
      <c r="AG594" s="40"/>
      <c r="AH594" s="4"/>
      <c r="AI594" s="40"/>
      <c r="AJ594" s="40"/>
      <c r="AM594" s="119">
        <f t="shared" si="109"/>
        <v>0</v>
      </c>
      <c r="AN594" s="119">
        <f t="shared" si="108"/>
        <v>0</v>
      </c>
    </row>
    <row r="595" spans="1:40" s="122" customFormat="1" ht="63.75" x14ac:dyDescent="0.2">
      <c r="A595" s="15">
        <v>114</v>
      </c>
      <c r="B595" s="150" t="s">
        <v>121</v>
      </c>
      <c r="C595" s="24">
        <v>6913.7158000000009</v>
      </c>
      <c r="D595" s="24">
        <f>SUM(D596:D599)</f>
        <v>0</v>
      </c>
      <c r="E595" s="24">
        <v>6780.2722800000001</v>
      </c>
      <c r="F595" s="24">
        <v>6878.9744800000017</v>
      </c>
      <c r="G595" s="25">
        <f t="shared" si="103"/>
        <v>98.70220000000154</v>
      </c>
      <c r="H595" s="26"/>
      <c r="I595" s="26">
        <v>98.70220000000154</v>
      </c>
      <c r="J595" s="26"/>
      <c r="K595" s="25">
        <f>L595+M595+N595</f>
        <v>0</v>
      </c>
      <c r="L595" s="26"/>
      <c r="M595" s="26"/>
      <c r="N595" s="26"/>
      <c r="O595" s="25">
        <f t="shared" si="104"/>
        <v>98.8</v>
      </c>
      <c r="P595" s="26">
        <v>0</v>
      </c>
      <c r="Q595" s="26">
        <v>98.8</v>
      </c>
      <c r="R595" s="26">
        <v>0</v>
      </c>
      <c r="S595" s="40">
        <f>T595+U595+V595</f>
        <v>98.702200000000005</v>
      </c>
      <c r="T595" s="1">
        <v>0</v>
      </c>
      <c r="U595" s="1">
        <v>98.702200000000005</v>
      </c>
      <c r="V595" s="1">
        <v>0</v>
      </c>
      <c r="W595" s="25">
        <f>X595+Y595+Z595</f>
        <v>0</v>
      </c>
      <c r="X595" s="26">
        <v>0</v>
      </c>
      <c r="Y595" s="26">
        <v>0</v>
      </c>
      <c r="Z595" s="26">
        <v>0</v>
      </c>
      <c r="AA595" s="20">
        <f t="shared" si="105"/>
        <v>1.5347723092418164E-12</v>
      </c>
      <c r="AB595" s="1">
        <f t="shared" si="107"/>
        <v>0</v>
      </c>
      <c r="AC595" s="40">
        <f t="shared" si="107"/>
        <v>1.5347723092418164E-12</v>
      </c>
      <c r="AD595" s="4">
        <f t="shared" si="107"/>
        <v>0</v>
      </c>
      <c r="AE595" s="25">
        <f t="shared" si="106"/>
        <v>0</v>
      </c>
      <c r="AF595" s="26"/>
      <c r="AG595" s="25"/>
      <c r="AH595" s="38"/>
      <c r="AI595" s="25"/>
      <c r="AJ595" s="152"/>
      <c r="AM595" s="119">
        <f t="shared" si="109"/>
        <v>1.5347723092418164E-12</v>
      </c>
      <c r="AN595" s="119">
        <f t="shared" si="108"/>
        <v>1.5347723092418164E-12</v>
      </c>
    </row>
    <row r="596" spans="1:40" s="122" customFormat="1" ht="19.899999999999999" customHeight="1" x14ac:dyDescent="0.2">
      <c r="A596" s="15"/>
      <c r="B596" s="127" t="s">
        <v>31</v>
      </c>
      <c r="C596" s="1">
        <v>0</v>
      </c>
      <c r="D596" s="1">
        <f>C596</f>
        <v>0</v>
      </c>
      <c r="E596" s="1">
        <v>0</v>
      </c>
      <c r="F596" s="1">
        <v>0</v>
      </c>
      <c r="G596" s="40">
        <f t="shared" si="103"/>
        <v>0</v>
      </c>
      <c r="H596" s="1"/>
      <c r="I596" s="1">
        <f>F596-E596</f>
        <v>0</v>
      </c>
      <c r="J596" s="1"/>
      <c r="K596" s="40"/>
      <c r="L596" s="1"/>
      <c r="M596" s="1"/>
      <c r="N596" s="1"/>
      <c r="O596" s="40">
        <f t="shared" si="104"/>
        <v>0</v>
      </c>
      <c r="P596" s="1">
        <v>0</v>
      </c>
      <c r="Q596" s="1">
        <v>0</v>
      </c>
      <c r="R596" s="1">
        <v>0</v>
      </c>
      <c r="S596" s="40">
        <v>0</v>
      </c>
      <c r="T596" s="1"/>
      <c r="U596" s="1"/>
      <c r="V596" s="1"/>
      <c r="W596" s="40">
        <v>0</v>
      </c>
      <c r="X596" s="1"/>
      <c r="Y596" s="1"/>
      <c r="Z596" s="1"/>
      <c r="AA596" s="20">
        <f t="shared" si="105"/>
        <v>0</v>
      </c>
      <c r="AB596" s="1">
        <f t="shared" si="107"/>
        <v>0</v>
      </c>
      <c r="AC596" s="40">
        <f t="shared" si="107"/>
        <v>0</v>
      </c>
      <c r="AD596" s="4">
        <f t="shared" si="107"/>
        <v>0</v>
      </c>
      <c r="AE596" s="40">
        <f t="shared" si="106"/>
        <v>0</v>
      </c>
      <c r="AF596" s="1"/>
      <c r="AG596" s="40"/>
      <c r="AH596" s="4"/>
      <c r="AI596" s="40"/>
      <c r="AJ596" s="151"/>
      <c r="AM596" s="119">
        <f t="shared" si="109"/>
        <v>0</v>
      </c>
      <c r="AN596" s="119">
        <f t="shared" si="108"/>
        <v>0</v>
      </c>
    </row>
    <row r="597" spans="1:40" s="122" customFormat="1" ht="19.899999999999999" customHeight="1" x14ac:dyDescent="0.2">
      <c r="A597" s="15"/>
      <c r="B597" s="127" t="s">
        <v>32</v>
      </c>
      <c r="C597" s="1">
        <v>6451.5290000000005</v>
      </c>
      <c r="D597" s="1"/>
      <c r="E597" s="1">
        <v>6352.8267999999998</v>
      </c>
      <c r="F597" s="1">
        <v>6451.5290000000014</v>
      </c>
      <c r="G597" s="40">
        <f t="shared" si="103"/>
        <v>98.70220000000154</v>
      </c>
      <c r="H597" s="1"/>
      <c r="I597" s="1">
        <f>F597-E597</f>
        <v>98.70220000000154</v>
      </c>
      <c r="J597" s="1"/>
      <c r="K597" s="40"/>
      <c r="L597" s="1"/>
      <c r="M597" s="1"/>
      <c r="N597" s="1"/>
      <c r="O597" s="40">
        <f t="shared" si="104"/>
        <v>98.702200000000005</v>
      </c>
      <c r="P597" s="1">
        <v>0</v>
      </c>
      <c r="Q597" s="1">
        <v>98.702200000000005</v>
      </c>
      <c r="R597" s="1">
        <v>0</v>
      </c>
      <c r="S597" s="40">
        <v>98.702200000000005</v>
      </c>
      <c r="T597" s="1"/>
      <c r="U597" s="1">
        <f>S597</f>
        <v>98.702200000000005</v>
      </c>
      <c r="V597" s="1"/>
      <c r="W597" s="40">
        <v>0</v>
      </c>
      <c r="X597" s="1"/>
      <c r="Y597" s="1"/>
      <c r="Z597" s="1"/>
      <c r="AA597" s="20">
        <f t="shared" si="105"/>
        <v>1.5347723092418164E-12</v>
      </c>
      <c r="AB597" s="1">
        <f t="shared" si="107"/>
        <v>0</v>
      </c>
      <c r="AC597" s="40">
        <f t="shared" si="107"/>
        <v>1.5347723092418164E-12</v>
      </c>
      <c r="AD597" s="4">
        <f t="shared" si="107"/>
        <v>0</v>
      </c>
      <c r="AE597" s="40">
        <f t="shared" si="106"/>
        <v>0</v>
      </c>
      <c r="AF597" s="1"/>
      <c r="AG597" s="40"/>
      <c r="AH597" s="4"/>
      <c r="AI597" s="40"/>
      <c r="AJ597" s="151"/>
      <c r="AM597" s="119">
        <f t="shared" si="109"/>
        <v>1.5347723092418164E-12</v>
      </c>
      <c r="AN597" s="119">
        <f t="shared" si="108"/>
        <v>1.5347723092418164E-12</v>
      </c>
    </row>
    <row r="598" spans="1:40" s="122" customFormat="1" ht="19.899999999999999" customHeight="1" x14ac:dyDescent="0.2">
      <c r="A598" s="15"/>
      <c r="B598" s="127" t="s">
        <v>33</v>
      </c>
      <c r="C598" s="1">
        <v>0</v>
      </c>
      <c r="D598" s="1"/>
      <c r="E598" s="1">
        <v>0</v>
      </c>
      <c r="F598" s="1">
        <v>0</v>
      </c>
      <c r="G598" s="40">
        <f t="shared" si="103"/>
        <v>0</v>
      </c>
      <c r="H598" s="1"/>
      <c r="I598" s="1">
        <f>F598-E598</f>
        <v>0</v>
      </c>
      <c r="J598" s="1"/>
      <c r="K598" s="40"/>
      <c r="L598" s="1"/>
      <c r="M598" s="1"/>
      <c r="N598" s="1"/>
      <c r="O598" s="40">
        <f t="shared" si="104"/>
        <v>0</v>
      </c>
      <c r="P598" s="1">
        <v>0</v>
      </c>
      <c r="Q598" s="1">
        <v>0</v>
      </c>
      <c r="R598" s="1">
        <v>0</v>
      </c>
      <c r="S598" s="40">
        <v>0</v>
      </c>
      <c r="T598" s="1"/>
      <c r="U598" s="1"/>
      <c r="V598" s="1"/>
      <c r="W598" s="40">
        <v>0</v>
      </c>
      <c r="X598" s="1"/>
      <c r="Y598" s="1"/>
      <c r="Z598" s="1"/>
      <c r="AA598" s="20">
        <f t="shared" si="105"/>
        <v>0</v>
      </c>
      <c r="AB598" s="1">
        <f t="shared" si="107"/>
        <v>0</v>
      </c>
      <c r="AC598" s="40">
        <f t="shared" si="107"/>
        <v>0</v>
      </c>
      <c r="AD598" s="4">
        <f t="shared" si="107"/>
        <v>0</v>
      </c>
      <c r="AE598" s="40">
        <f t="shared" si="106"/>
        <v>0</v>
      </c>
      <c r="AF598" s="1"/>
      <c r="AG598" s="40"/>
      <c r="AH598" s="4"/>
      <c r="AI598" s="40"/>
      <c r="AJ598" s="151"/>
      <c r="AM598" s="119">
        <f t="shared" si="109"/>
        <v>0</v>
      </c>
      <c r="AN598" s="119">
        <f t="shared" si="108"/>
        <v>0</v>
      </c>
    </row>
    <row r="599" spans="1:40" s="122" customFormat="1" ht="19.899999999999999" customHeight="1" x14ac:dyDescent="0.2">
      <c r="A599" s="15"/>
      <c r="B599" s="127" t="s">
        <v>34</v>
      </c>
      <c r="C599" s="1">
        <v>462.18680000000001</v>
      </c>
      <c r="D599" s="1"/>
      <c r="E599" s="1">
        <v>427.44547999999998</v>
      </c>
      <c r="F599" s="1">
        <v>427.44547999999998</v>
      </c>
      <c r="G599" s="40">
        <f t="shared" si="103"/>
        <v>0</v>
      </c>
      <c r="H599" s="1"/>
      <c r="I599" s="1">
        <f>F599-E599</f>
        <v>0</v>
      </c>
      <c r="J599" s="1"/>
      <c r="K599" s="40"/>
      <c r="L599" s="1"/>
      <c r="M599" s="1"/>
      <c r="N599" s="1"/>
      <c r="O599" s="40">
        <f t="shared" si="104"/>
        <v>9.7799999999999998E-2</v>
      </c>
      <c r="P599" s="1">
        <v>0</v>
      </c>
      <c r="Q599" s="1">
        <v>9.7799999999999998E-2</v>
      </c>
      <c r="R599" s="1">
        <v>0</v>
      </c>
      <c r="S599" s="40">
        <f>T599+U599+V599</f>
        <v>0</v>
      </c>
      <c r="T599" s="1">
        <f>T595-SUM(T596:T598)</f>
        <v>0</v>
      </c>
      <c r="U599" s="1">
        <f>U595-SUM(U596:U598)</f>
        <v>0</v>
      </c>
      <c r="V599" s="1">
        <f>V595-SUM(V596:V598)</f>
        <v>0</v>
      </c>
      <c r="W599" s="40">
        <f>X599+Y599+Z599</f>
        <v>0</v>
      </c>
      <c r="X599" s="1">
        <f>X595-SUM(X596:X598)</f>
        <v>0</v>
      </c>
      <c r="Y599" s="1">
        <f>Y595-SUM(Y596:Y598)</f>
        <v>0</v>
      </c>
      <c r="Z599" s="1">
        <f>Z595-SUM(Z596:Z598)</f>
        <v>0</v>
      </c>
      <c r="AA599" s="20">
        <f t="shared" si="105"/>
        <v>0</v>
      </c>
      <c r="AB599" s="1">
        <f t="shared" si="107"/>
        <v>0</v>
      </c>
      <c r="AC599" s="40">
        <f t="shared" si="107"/>
        <v>0</v>
      </c>
      <c r="AD599" s="4">
        <f t="shared" si="107"/>
        <v>0</v>
      </c>
      <c r="AE599" s="40">
        <f t="shared" si="106"/>
        <v>0</v>
      </c>
      <c r="AF599" s="1"/>
      <c r="AG599" s="40"/>
      <c r="AH599" s="4"/>
      <c r="AI599" s="40"/>
      <c r="AJ599" s="151"/>
      <c r="AM599" s="119">
        <f t="shared" si="109"/>
        <v>0</v>
      </c>
      <c r="AN599" s="119">
        <f t="shared" si="108"/>
        <v>0</v>
      </c>
    </row>
    <row r="600" spans="1:40" s="122" customFormat="1" ht="63.75" x14ac:dyDescent="0.2">
      <c r="A600" s="15">
        <v>115</v>
      </c>
      <c r="B600" s="150" t="s">
        <v>122</v>
      </c>
      <c r="C600" s="24">
        <v>5739.0625500000006</v>
      </c>
      <c r="D600" s="24">
        <f>SUM(D601:D604)</f>
        <v>0</v>
      </c>
      <c r="E600" s="24">
        <v>5644.8330900000001</v>
      </c>
      <c r="F600" s="24">
        <v>5644.8330900000001</v>
      </c>
      <c r="G600" s="25">
        <f t="shared" si="103"/>
        <v>0</v>
      </c>
      <c r="H600" s="26"/>
      <c r="I600" s="26"/>
      <c r="J600" s="26"/>
      <c r="K600" s="25">
        <f>L600+M600+N600</f>
        <v>0</v>
      </c>
      <c r="L600" s="26"/>
      <c r="M600" s="26"/>
      <c r="N600" s="26"/>
      <c r="O600" s="25">
        <f t="shared" si="104"/>
        <v>53.4</v>
      </c>
      <c r="P600" s="26">
        <v>0</v>
      </c>
      <c r="Q600" s="26">
        <v>53.4</v>
      </c>
      <c r="R600" s="26">
        <v>0</v>
      </c>
      <c r="S600" s="40">
        <f>T600+U600+V600</f>
        <v>53.35</v>
      </c>
      <c r="T600" s="1">
        <v>0</v>
      </c>
      <c r="U600" s="1">
        <v>53.35</v>
      </c>
      <c r="V600" s="1">
        <v>0</v>
      </c>
      <c r="W600" s="25">
        <f>X600+Y600+Z600</f>
        <v>53.35</v>
      </c>
      <c r="X600" s="26">
        <v>0</v>
      </c>
      <c r="Y600" s="26">
        <v>53.35</v>
      </c>
      <c r="Z600" s="26">
        <v>0</v>
      </c>
      <c r="AA600" s="20">
        <f t="shared" si="105"/>
        <v>0</v>
      </c>
      <c r="AB600" s="1">
        <f t="shared" si="107"/>
        <v>0</v>
      </c>
      <c r="AC600" s="40">
        <f t="shared" si="107"/>
        <v>0</v>
      </c>
      <c r="AD600" s="4">
        <f t="shared" si="107"/>
        <v>0</v>
      </c>
      <c r="AE600" s="25">
        <f t="shared" si="106"/>
        <v>0</v>
      </c>
      <c r="AF600" s="26"/>
      <c r="AG600" s="25"/>
      <c r="AH600" s="38"/>
      <c r="AI600" s="25"/>
      <c r="AJ600" s="152"/>
      <c r="AM600" s="119">
        <f t="shared" si="109"/>
        <v>0</v>
      </c>
      <c r="AN600" s="119">
        <f t="shared" si="108"/>
        <v>0</v>
      </c>
    </row>
    <row r="601" spans="1:40" s="122" customFormat="1" ht="19.899999999999999" customHeight="1" x14ac:dyDescent="0.2">
      <c r="A601" s="15"/>
      <c r="B601" s="127" t="s">
        <v>31</v>
      </c>
      <c r="C601" s="1">
        <v>0</v>
      </c>
      <c r="D601" s="1">
        <f>C601</f>
        <v>0</v>
      </c>
      <c r="E601" s="1">
        <v>0</v>
      </c>
      <c r="F601" s="1">
        <v>0</v>
      </c>
      <c r="G601" s="40">
        <f t="shared" si="103"/>
        <v>0</v>
      </c>
      <c r="H601" s="1"/>
      <c r="I601" s="1">
        <f>F601-E601</f>
        <v>0</v>
      </c>
      <c r="J601" s="1"/>
      <c r="K601" s="40"/>
      <c r="L601" s="1"/>
      <c r="M601" s="1"/>
      <c r="N601" s="1"/>
      <c r="O601" s="40">
        <f t="shared" si="104"/>
        <v>0</v>
      </c>
      <c r="P601" s="1">
        <v>0</v>
      </c>
      <c r="Q601" s="1">
        <v>0</v>
      </c>
      <c r="R601" s="1">
        <v>0</v>
      </c>
      <c r="S601" s="40">
        <v>0</v>
      </c>
      <c r="T601" s="1"/>
      <c r="U601" s="1"/>
      <c r="V601" s="1"/>
      <c r="W601" s="40">
        <v>0</v>
      </c>
      <c r="X601" s="1"/>
      <c r="Y601" s="1"/>
      <c r="Z601" s="1"/>
      <c r="AA601" s="20">
        <f t="shared" si="105"/>
        <v>0</v>
      </c>
      <c r="AB601" s="1">
        <f t="shared" si="107"/>
        <v>0</v>
      </c>
      <c r="AC601" s="40">
        <f t="shared" si="107"/>
        <v>0</v>
      </c>
      <c r="AD601" s="4">
        <f t="shared" si="107"/>
        <v>0</v>
      </c>
      <c r="AE601" s="40">
        <f t="shared" si="106"/>
        <v>0</v>
      </c>
      <c r="AF601" s="1"/>
      <c r="AG601" s="40"/>
      <c r="AH601" s="4"/>
      <c r="AI601" s="40"/>
      <c r="AJ601" s="151"/>
      <c r="AM601" s="119">
        <f t="shared" si="109"/>
        <v>0</v>
      </c>
      <c r="AN601" s="119">
        <f t="shared" si="108"/>
        <v>0</v>
      </c>
    </row>
    <row r="602" spans="1:40" s="122" customFormat="1" ht="19.899999999999999" customHeight="1" x14ac:dyDescent="0.2">
      <c r="A602" s="15"/>
      <c r="B602" s="127" t="s">
        <v>32</v>
      </c>
      <c r="C602" s="1">
        <v>5322.7489999999998</v>
      </c>
      <c r="D602" s="1"/>
      <c r="E602" s="1">
        <v>5322.7489999999998</v>
      </c>
      <c r="F602" s="1">
        <v>5322.7489999999998</v>
      </c>
      <c r="G602" s="40">
        <f t="shared" si="103"/>
        <v>0</v>
      </c>
      <c r="H602" s="1"/>
      <c r="I602" s="1">
        <f>F602-E602</f>
        <v>0</v>
      </c>
      <c r="J602" s="1"/>
      <c r="K602" s="40"/>
      <c r="L602" s="1"/>
      <c r="M602" s="1"/>
      <c r="N602" s="1"/>
      <c r="O602" s="40">
        <f t="shared" si="104"/>
        <v>0</v>
      </c>
      <c r="P602" s="1">
        <v>0</v>
      </c>
      <c r="Q602" s="1">
        <v>0</v>
      </c>
      <c r="R602" s="1">
        <v>0</v>
      </c>
      <c r="S602" s="40">
        <v>0</v>
      </c>
      <c r="T602" s="1"/>
      <c r="U602" s="1"/>
      <c r="V602" s="1"/>
      <c r="W602" s="40">
        <v>0</v>
      </c>
      <c r="X602" s="1"/>
      <c r="Y602" s="1"/>
      <c r="Z602" s="1"/>
      <c r="AA602" s="20">
        <f t="shared" si="105"/>
        <v>0</v>
      </c>
      <c r="AB602" s="1">
        <f t="shared" si="107"/>
        <v>0</v>
      </c>
      <c r="AC602" s="40">
        <f t="shared" si="107"/>
        <v>0</v>
      </c>
      <c r="AD602" s="4">
        <f t="shared" si="107"/>
        <v>0</v>
      </c>
      <c r="AE602" s="40">
        <f t="shared" si="106"/>
        <v>0</v>
      </c>
      <c r="AF602" s="1"/>
      <c r="AG602" s="40"/>
      <c r="AH602" s="4"/>
      <c r="AI602" s="40"/>
      <c r="AJ602" s="151"/>
      <c r="AM602" s="119">
        <f t="shared" si="109"/>
        <v>0</v>
      </c>
      <c r="AN602" s="119">
        <f t="shared" si="108"/>
        <v>0</v>
      </c>
    </row>
    <row r="603" spans="1:40" s="122" customFormat="1" ht="19.899999999999999" customHeight="1" x14ac:dyDescent="0.2">
      <c r="A603" s="15"/>
      <c r="B603" s="127" t="s">
        <v>33</v>
      </c>
      <c r="C603" s="1">
        <v>0</v>
      </c>
      <c r="D603" s="1"/>
      <c r="E603" s="1">
        <v>0</v>
      </c>
      <c r="F603" s="1">
        <v>0</v>
      </c>
      <c r="G603" s="40">
        <f t="shared" si="103"/>
        <v>0</v>
      </c>
      <c r="H603" s="1"/>
      <c r="I603" s="1">
        <f>F603-E603</f>
        <v>0</v>
      </c>
      <c r="J603" s="1"/>
      <c r="K603" s="40"/>
      <c r="L603" s="1"/>
      <c r="M603" s="1"/>
      <c r="N603" s="1"/>
      <c r="O603" s="40">
        <f t="shared" si="104"/>
        <v>0</v>
      </c>
      <c r="P603" s="1">
        <v>0</v>
      </c>
      <c r="Q603" s="1">
        <v>0</v>
      </c>
      <c r="R603" s="1">
        <v>0</v>
      </c>
      <c r="S603" s="40">
        <v>0</v>
      </c>
      <c r="T603" s="1"/>
      <c r="U603" s="1"/>
      <c r="V603" s="1"/>
      <c r="W603" s="40">
        <v>0</v>
      </c>
      <c r="X603" s="1"/>
      <c r="Y603" s="1"/>
      <c r="Z603" s="1"/>
      <c r="AA603" s="20">
        <f t="shared" si="105"/>
        <v>0</v>
      </c>
      <c r="AB603" s="1">
        <f t="shared" si="107"/>
        <v>0</v>
      </c>
      <c r="AC603" s="40">
        <f t="shared" si="107"/>
        <v>0</v>
      </c>
      <c r="AD603" s="4">
        <f t="shared" si="107"/>
        <v>0</v>
      </c>
      <c r="AE603" s="40">
        <f t="shared" si="106"/>
        <v>0</v>
      </c>
      <c r="AF603" s="1"/>
      <c r="AG603" s="40"/>
      <c r="AH603" s="4"/>
      <c r="AI603" s="40"/>
      <c r="AJ603" s="151"/>
      <c r="AM603" s="119">
        <f t="shared" si="109"/>
        <v>0</v>
      </c>
      <c r="AN603" s="119">
        <f t="shared" si="108"/>
        <v>0</v>
      </c>
    </row>
    <row r="604" spans="1:40" s="122" customFormat="1" ht="19.899999999999999" customHeight="1" x14ac:dyDescent="0.2">
      <c r="A604" s="15"/>
      <c r="B604" s="127" t="s">
        <v>34</v>
      </c>
      <c r="C604" s="1">
        <v>416.31355000000002</v>
      </c>
      <c r="D604" s="1"/>
      <c r="E604" s="1">
        <v>322.08409</v>
      </c>
      <c r="F604" s="1">
        <v>322.08409</v>
      </c>
      <c r="G604" s="40">
        <f t="shared" si="103"/>
        <v>0</v>
      </c>
      <c r="H604" s="1"/>
      <c r="I604" s="1">
        <f>F604-E604</f>
        <v>0</v>
      </c>
      <c r="J604" s="1"/>
      <c r="K604" s="40"/>
      <c r="L604" s="1"/>
      <c r="M604" s="1"/>
      <c r="N604" s="1"/>
      <c r="O604" s="40">
        <f t="shared" si="104"/>
        <v>53.4</v>
      </c>
      <c r="P604" s="1">
        <v>0</v>
      </c>
      <c r="Q604" s="1">
        <v>53.4</v>
      </c>
      <c r="R604" s="1">
        <v>0</v>
      </c>
      <c r="S604" s="40">
        <f>T604+U604+V604</f>
        <v>53.35</v>
      </c>
      <c r="T604" s="1">
        <f>T600-SUM(T601:T603)</f>
        <v>0</v>
      </c>
      <c r="U604" s="1">
        <f>U600-SUM(U601:U603)</f>
        <v>53.35</v>
      </c>
      <c r="V604" s="1">
        <f>V600-SUM(V601:V603)</f>
        <v>0</v>
      </c>
      <c r="W604" s="40">
        <f>X604+Y604+Z604</f>
        <v>53.35</v>
      </c>
      <c r="X604" s="1">
        <f>X600-SUM(X601:X603)</f>
        <v>0</v>
      </c>
      <c r="Y604" s="1">
        <f>Y600-SUM(Y601:Y603)</f>
        <v>53.35</v>
      </c>
      <c r="Z604" s="1">
        <f>Z600-SUM(Z601:Z603)</f>
        <v>0</v>
      </c>
      <c r="AA604" s="20">
        <f t="shared" si="105"/>
        <v>0</v>
      </c>
      <c r="AB604" s="1">
        <f t="shared" si="107"/>
        <v>0</v>
      </c>
      <c r="AC604" s="40">
        <f t="shared" si="107"/>
        <v>0</v>
      </c>
      <c r="AD604" s="4">
        <f t="shared" si="107"/>
        <v>0</v>
      </c>
      <c r="AE604" s="40">
        <f t="shared" si="106"/>
        <v>0</v>
      </c>
      <c r="AF604" s="1"/>
      <c r="AG604" s="40"/>
      <c r="AH604" s="4"/>
      <c r="AI604" s="40"/>
      <c r="AJ604" s="151"/>
      <c r="AM604" s="119">
        <f t="shared" si="109"/>
        <v>0</v>
      </c>
      <c r="AN604" s="119">
        <f t="shared" si="108"/>
        <v>0</v>
      </c>
    </row>
    <row r="605" spans="1:40" s="122" customFormat="1" ht="63.75" x14ac:dyDescent="0.2">
      <c r="A605" s="15">
        <v>116</v>
      </c>
      <c r="B605" s="150" t="s">
        <v>123</v>
      </c>
      <c r="C605" s="24">
        <v>11361.181329999999</v>
      </c>
      <c r="D605" s="24">
        <f>SUM(D606:D609)</f>
        <v>0</v>
      </c>
      <c r="E605" s="24">
        <v>6308.7747200000013</v>
      </c>
      <c r="F605" s="24">
        <v>6308.7747199999994</v>
      </c>
      <c r="G605" s="25">
        <f t="shared" si="103"/>
        <v>0</v>
      </c>
      <c r="H605" s="26"/>
      <c r="I605" s="26"/>
      <c r="J605" s="26"/>
      <c r="K605" s="25">
        <f>L605+M605+N605</f>
        <v>0</v>
      </c>
      <c r="L605" s="26"/>
      <c r="M605" s="26"/>
      <c r="N605" s="26"/>
      <c r="O605" s="25">
        <f t="shared" si="104"/>
        <v>5700</v>
      </c>
      <c r="P605" s="26">
        <v>0</v>
      </c>
      <c r="Q605" s="26">
        <v>5700</v>
      </c>
      <c r="R605" s="26">
        <v>0</v>
      </c>
      <c r="S605" s="40">
        <f>T605+U605+V605</f>
        <v>4969.2466100000001</v>
      </c>
      <c r="T605" s="1">
        <v>0</v>
      </c>
      <c r="U605" s="1">
        <v>4969.2466100000001</v>
      </c>
      <c r="V605" s="1">
        <v>0</v>
      </c>
      <c r="W605" s="25">
        <f>X605+Y605+Z605</f>
        <v>4969.2466100000011</v>
      </c>
      <c r="X605" s="26">
        <v>0</v>
      </c>
      <c r="Y605" s="26">
        <v>4969.2466100000011</v>
      </c>
      <c r="Z605" s="26">
        <v>0</v>
      </c>
      <c r="AA605" s="20">
        <f t="shared" si="105"/>
        <v>0</v>
      </c>
      <c r="AB605" s="1">
        <f t="shared" si="107"/>
        <v>0</v>
      </c>
      <c r="AC605" s="40">
        <f t="shared" si="107"/>
        <v>0</v>
      </c>
      <c r="AD605" s="4">
        <f t="shared" si="107"/>
        <v>0</v>
      </c>
      <c r="AE605" s="25">
        <f t="shared" si="106"/>
        <v>0</v>
      </c>
      <c r="AF605" s="26"/>
      <c r="AG605" s="25"/>
      <c r="AH605" s="38"/>
      <c r="AI605" s="25" t="s">
        <v>232</v>
      </c>
      <c r="AJ605" s="25" t="s">
        <v>232</v>
      </c>
      <c r="AM605" s="119">
        <f t="shared" si="109"/>
        <v>0</v>
      </c>
      <c r="AN605" s="119">
        <f t="shared" si="108"/>
        <v>0</v>
      </c>
    </row>
    <row r="606" spans="1:40" s="122" customFormat="1" ht="19.899999999999999" customHeight="1" x14ac:dyDescent="0.2">
      <c r="A606" s="15"/>
      <c r="B606" s="127" t="s">
        <v>31</v>
      </c>
      <c r="C606" s="1">
        <v>0</v>
      </c>
      <c r="D606" s="1">
        <f>C606</f>
        <v>0</v>
      </c>
      <c r="E606" s="1">
        <v>0</v>
      </c>
      <c r="F606" s="1">
        <v>0</v>
      </c>
      <c r="G606" s="40">
        <f t="shared" si="103"/>
        <v>0</v>
      </c>
      <c r="H606" s="1"/>
      <c r="I606" s="1">
        <f>F606-E606</f>
        <v>0</v>
      </c>
      <c r="J606" s="1"/>
      <c r="K606" s="40"/>
      <c r="L606" s="1"/>
      <c r="M606" s="1"/>
      <c r="N606" s="1"/>
      <c r="O606" s="40">
        <f t="shared" si="104"/>
        <v>0</v>
      </c>
      <c r="P606" s="1">
        <v>0</v>
      </c>
      <c r="Q606" s="1">
        <v>0</v>
      </c>
      <c r="R606" s="1">
        <v>0</v>
      </c>
      <c r="S606" s="40">
        <v>0</v>
      </c>
      <c r="T606" s="1"/>
      <c r="U606" s="1"/>
      <c r="V606" s="1"/>
      <c r="W606" s="40">
        <v>0</v>
      </c>
      <c r="X606" s="1"/>
      <c r="Y606" s="1"/>
      <c r="Z606" s="1"/>
      <c r="AA606" s="20">
        <f t="shared" si="105"/>
        <v>0</v>
      </c>
      <c r="AB606" s="1">
        <f t="shared" si="107"/>
        <v>0</v>
      </c>
      <c r="AC606" s="40">
        <f t="shared" si="107"/>
        <v>0</v>
      </c>
      <c r="AD606" s="4">
        <f t="shared" si="107"/>
        <v>0</v>
      </c>
      <c r="AE606" s="40">
        <f t="shared" si="106"/>
        <v>0</v>
      </c>
      <c r="AF606" s="1"/>
      <c r="AG606" s="40"/>
      <c r="AH606" s="4"/>
      <c r="AI606" s="40"/>
      <c r="AJ606" s="40"/>
      <c r="AM606" s="119">
        <f t="shared" si="109"/>
        <v>0</v>
      </c>
      <c r="AN606" s="119">
        <f t="shared" si="108"/>
        <v>0</v>
      </c>
    </row>
    <row r="607" spans="1:40" s="122" customFormat="1" ht="19.899999999999999" customHeight="1" x14ac:dyDescent="0.2">
      <c r="A607" s="15"/>
      <c r="B607" s="127" t="s">
        <v>32</v>
      </c>
      <c r="C607" s="1">
        <v>10709.374</v>
      </c>
      <c r="D607" s="1"/>
      <c r="E607" s="1">
        <v>6009.2929999999997</v>
      </c>
      <c r="F607" s="1">
        <v>6009.2929999999997</v>
      </c>
      <c r="G607" s="40">
        <f t="shared" si="103"/>
        <v>0</v>
      </c>
      <c r="H607" s="1"/>
      <c r="I607" s="1">
        <f>F607-E607</f>
        <v>0</v>
      </c>
      <c r="J607" s="1"/>
      <c r="K607" s="40"/>
      <c r="L607" s="1"/>
      <c r="M607" s="1"/>
      <c r="N607" s="1"/>
      <c r="O607" s="40">
        <f t="shared" si="104"/>
        <v>4700.0810000000001</v>
      </c>
      <c r="P607" s="1">
        <v>0</v>
      </c>
      <c r="Q607" s="1">
        <v>4700.0810000000001</v>
      </c>
      <c r="R607" s="1">
        <v>0</v>
      </c>
      <c r="S607" s="40">
        <v>4700.0810000000001</v>
      </c>
      <c r="T607" s="1"/>
      <c r="U607" s="1">
        <v>4700.0810000000001</v>
      </c>
      <c r="V607" s="1"/>
      <c r="W607" s="40">
        <v>4700.0810000000001</v>
      </c>
      <c r="X607" s="1"/>
      <c r="Y607" s="1">
        <v>4700.0810000000001</v>
      </c>
      <c r="Z607" s="1"/>
      <c r="AA607" s="20">
        <f t="shared" si="105"/>
        <v>0</v>
      </c>
      <c r="AB607" s="1">
        <f t="shared" si="107"/>
        <v>0</v>
      </c>
      <c r="AC607" s="40">
        <f t="shared" si="107"/>
        <v>0</v>
      </c>
      <c r="AD607" s="4">
        <f t="shared" si="107"/>
        <v>0</v>
      </c>
      <c r="AE607" s="40">
        <f t="shared" si="106"/>
        <v>0</v>
      </c>
      <c r="AF607" s="1"/>
      <c r="AG607" s="40"/>
      <c r="AH607" s="4"/>
      <c r="AI607" s="40"/>
      <c r="AJ607" s="40"/>
      <c r="AM607" s="119">
        <f t="shared" si="109"/>
        <v>0</v>
      </c>
      <c r="AN607" s="119">
        <f t="shared" si="108"/>
        <v>0</v>
      </c>
    </row>
    <row r="608" spans="1:40" s="122" customFormat="1" ht="19.899999999999999" customHeight="1" x14ac:dyDescent="0.2">
      <c r="A608" s="15"/>
      <c r="B608" s="127" t="s">
        <v>33</v>
      </c>
      <c r="C608" s="1">
        <v>0</v>
      </c>
      <c r="D608" s="1"/>
      <c r="E608" s="1">
        <v>0</v>
      </c>
      <c r="F608" s="1">
        <v>0</v>
      </c>
      <c r="G608" s="40">
        <f t="shared" si="103"/>
        <v>0</v>
      </c>
      <c r="H608" s="1"/>
      <c r="I608" s="1">
        <f>F608-E608</f>
        <v>0</v>
      </c>
      <c r="J608" s="1"/>
      <c r="K608" s="40"/>
      <c r="L608" s="1"/>
      <c r="M608" s="1"/>
      <c r="N608" s="1"/>
      <c r="O608" s="40">
        <f t="shared" si="104"/>
        <v>0</v>
      </c>
      <c r="P608" s="1">
        <v>0</v>
      </c>
      <c r="Q608" s="1">
        <v>0</v>
      </c>
      <c r="R608" s="1">
        <v>0</v>
      </c>
      <c r="S608" s="40">
        <v>0</v>
      </c>
      <c r="T608" s="1"/>
      <c r="U608" s="1"/>
      <c r="V608" s="1"/>
      <c r="W608" s="40">
        <v>0</v>
      </c>
      <c r="X608" s="1"/>
      <c r="Y608" s="1"/>
      <c r="Z608" s="1"/>
      <c r="AA608" s="20">
        <f t="shared" si="105"/>
        <v>0</v>
      </c>
      <c r="AB608" s="1">
        <f t="shared" si="107"/>
        <v>0</v>
      </c>
      <c r="AC608" s="40">
        <f t="shared" si="107"/>
        <v>0</v>
      </c>
      <c r="AD608" s="4">
        <f t="shared" si="107"/>
        <v>0</v>
      </c>
      <c r="AE608" s="40">
        <f t="shared" si="106"/>
        <v>0</v>
      </c>
      <c r="AF608" s="1"/>
      <c r="AG608" s="40"/>
      <c r="AH608" s="4"/>
      <c r="AI608" s="40"/>
      <c r="AJ608" s="40"/>
      <c r="AM608" s="119">
        <f t="shared" si="109"/>
        <v>0</v>
      </c>
      <c r="AN608" s="119">
        <f t="shared" si="108"/>
        <v>0</v>
      </c>
    </row>
    <row r="609" spans="1:40" s="122" customFormat="1" ht="19.899999999999999" customHeight="1" x14ac:dyDescent="0.2">
      <c r="A609" s="15"/>
      <c r="B609" s="127" t="s">
        <v>34</v>
      </c>
      <c r="C609" s="1">
        <v>651.80732999999998</v>
      </c>
      <c r="D609" s="1"/>
      <c r="E609" s="1">
        <v>299.48171908162954</v>
      </c>
      <c r="F609" s="1">
        <v>299.48171908162954</v>
      </c>
      <c r="G609" s="40">
        <f t="shared" si="103"/>
        <v>0</v>
      </c>
      <c r="H609" s="1"/>
      <c r="I609" s="1">
        <f>F609-E609</f>
        <v>0</v>
      </c>
      <c r="J609" s="1"/>
      <c r="K609" s="40"/>
      <c r="L609" s="1"/>
      <c r="M609" s="1"/>
      <c r="N609" s="1"/>
      <c r="O609" s="40">
        <f t="shared" si="104"/>
        <v>999.91899999999907</v>
      </c>
      <c r="P609" s="1">
        <v>0</v>
      </c>
      <c r="Q609" s="1">
        <v>999.91899999999907</v>
      </c>
      <c r="R609" s="1">
        <v>0</v>
      </c>
      <c r="S609" s="40">
        <f>T609+U609+V609</f>
        <v>269.16561000000002</v>
      </c>
      <c r="T609" s="1">
        <f>T605-SUM(T606:T608)</f>
        <v>0</v>
      </c>
      <c r="U609" s="1">
        <f>U605-SUM(U606:U608)</f>
        <v>269.16561000000002</v>
      </c>
      <c r="V609" s="1">
        <f>V605-SUM(V606:V608)</f>
        <v>0</v>
      </c>
      <c r="W609" s="40">
        <f>X609+Y609+Z609</f>
        <v>269.16561000000092</v>
      </c>
      <c r="X609" s="1">
        <f>X605-SUM(X606:X608)</f>
        <v>0</v>
      </c>
      <c r="Y609" s="1">
        <f>Y605-SUM(Y606:Y608)</f>
        <v>269.16561000000092</v>
      </c>
      <c r="Z609" s="1">
        <f>Z605-SUM(Z606:Z608)</f>
        <v>0</v>
      </c>
      <c r="AA609" s="20">
        <f t="shared" si="105"/>
        <v>9.0949470177292824E-13</v>
      </c>
      <c r="AB609" s="1">
        <f t="shared" si="107"/>
        <v>0</v>
      </c>
      <c r="AC609" s="40">
        <f t="shared" si="107"/>
        <v>9.0949470177292824E-13</v>
      </c>
      <c r="AD609" s="4">
        <f t="shared" si="107"/>
        <v>0</v>
      </c>
      <c r="AE609" s="40">
        <f t="shared" si="106"/>
        <v>0</v>
      </c>
      <c r="AF609" s="1"/>
      <c r="AG609" s="40"/>
      <c r="AH609" s="4"/>
      <c r="AI609" s="40"/>
      <c r="AJ609" s="40"/>
      <c r="AM609" s="119">
        <f t="shared" si="109"/>
        <v>9.0949470177292824E-13</v>
      </c>
      <c r="AN609" s="119">
        <f t="shared" si="108"/>
        <v>9.0949470177292824E-13</v>
      </c>
    </row>
    <row r="610" spans="1:40" s="122" customFormat="1" ht="63.75" x14ac:dyDescent="0.2">
      <c r="A610" s="15">
        <v>117</v>
      </c>
      <c r="B610" s="150" t="s">
        <v>124</v>
      </c>
      <c r="C610" s="24">
        <v>12018.903169999998</v>
      </c>
      <c r="D610" s="24">
        <f>SUM(D611:D614)</f>
        <v>0</v>
      </c>
      <c r="E610" s="24">
        <v>10136.266660000001</v>
      </c>
      <c r="F610" s="24">
        <v>10136.266659999999</v>
      </c>
      <c r="G610" s="25">
        <f t="shared" si="103"/>
        <v>0</v>
      </c>
      <c r="H610" s="26"/>
      <c r="I610" s="26"/>
      <c r="J610" s="26"/>
      <c r="K610" s="25">
        <f>L610+M610+N610</f>
        <v>0</v>
      </c>
      <c r="L610" s="26"/>
      <c r="M610" s="26"/>
      <c r="N610" s="26"/>
      <c r="O610" s="25">
        <f t="shared" si="104"/>
        <v>2300</v>
      </c>
      <c r="P610" s="26">
        <v>0</v>
      </c>
      <c r="Q610" s="26">
        <v>2300</v>
      </c>
      <c r="R610" s="26">
        <v>0</v>
      </c>
      <c r="S610" s="40">
        <f>T610+U610+V610</f>
        <v>1821.5075100000001</v>
      </c>
      <c r="T610" s="1">
        <v>0</v>
      </c>
      <c r="U610" s="1">
        <v>1821.5075100000001</v>
      </c>
      <c r="V610" s="1">
        <v>0</v>
      </c>
      <c r="W610" s="25">
        <f>X610+Y610+Z610</f>
        <v>1821.5075099999999</v>
      </c>
      <c r="X610" s="26">
        <v>0</v>
      </c>
      <c r="Y610" s="26">
        <v>1821.5075099999999</v>
      </c>
      <c r="Z610" s="26">
        <v>0</v>
      </c>
      <c r="AA610" s="20">
        <f t="shared" si="105"/>
        <v>0</v>
      </c>
      <c r="AB610" s="1">
        <f t="shared" si="107"/>
        <v>0</v>
      </c>
      <c r="AC610" s="40">
        <f t="shared" si="107"/>
        <v>0</v>
      </c>
      <c r="AD610" s="4">
        <f t="shared" si="107"/>
        <v>0</v>
      </c>
      <c r="AE610" s="25">
        <f t="shared" si="106"/>
        <v>0</v>
      </c>
      <c r="AF610" s="26"/>
      <c r="AG610" s="25"/>
      <c r="AH610" s="38"/>
      <c r="AI610" s="25" t="s">
        <v>232</v>
      </c>
      <c r="AJ610" s="25" t="s">
        <v>232</v>
      </c>
      <c r="AM610" s="119">
        <f t="shared" si="109"/>
        <v>0</v>
      </c>
      <c r="AN610" s="119">
        <f t="shared" si="108"/>
        <v>0</v>
      </c>
    </row>
    <row r="611" spans="1:40" s="122" customFormat="1" ht="19.899999999999999" customHeight="1" x14ac:dyDescent="0.2">
      <c r="A611" s="15"/>
      <c r="B611" s="127" t="s">
        <v>31</v>
      </c>
      <c r="C611" s="1">
        <v>0</v>
      </c>
      <c r="D611" s="1">
        <f>C611</f>
        <v>0</v>
      </c>
      <c r="E611" s="1">
        <v>0</v>
      </c>
      <c r="F611" s="1">
        <v>0</v>
      </c>
      <c r="G611" s="40">
        <f t="shared" si="103"/>
        <v>0</v>
      </c>
      <c r="H611" s="1"/>
      <c r="I611" s="1">
        <f>F611-E611</f>
        <v>0</v>
      </c>
      <c r="J611" s="1"/>
      <c r="K611" s="40"/>
      <c r="L611" s="1"/>
      <c r="M611" s="1"/>
      <c r="N611" s="1"/>
      <c r="O611" s="40">
        <f t="shared" si="104"/>
        <v>0</v>
      </c>
      <c r="P611" s="1">
        <v>0</v>
      </c>
      <c r="Q611" s="1">
        <v>0</v>
      </c>
      <c r="R611" s="1">
        <v>0</v>
      </c>
      <c r="S611" s="40">
        <v>0</v>
      </c>
      <c r="T611" s="1"/>
      <c r="U611" s="1"/>
      <c r="V611" s="1"/>
      <c r="W611" s="40">
        <v>0</v>
      </c>
      <c r="X611" s="1"/>
      <c r="Y611" s="1"/>
      <c r="Z611" s="1"/>
      <c r="AA611" s="20">
        <f t="shared" si="105"/>
        <v>0</v>
      </c>
      <c r="AB611" s="1">
        <f t="shared" si="107"/>
        <v>0</v>
      </c>
      <c r="AC611" s="40">
        <f t="shared" si="107"/>
        <v>0</v>
      </c>
      <c r="AD611" s="4">
        <f t="shared" si="107"/>
        <v>0</v>
      </c>
      <c r="AE611" s="40">
        <f t="shared" si="106"/>
        <v>0</v>
      </c>
      <c r="AF611" s="1"/>
      <c r="AG611" s="40"/>
      <c r="AH611" s="4"/>
      <c r="AI611" s="40"/>
      <c r="AJ611" s="40"/>
      <c r="AM611" s="119">
        <f t="shared" si="109"/>
        <v>0</v>
      </c>
      <c r="AN611" s="119">
        <f t="shared" si="108"/>
        <v>0</v>
      </c>
    </row>
    <row r="612" spans="1:40" s="122" customFormat="1" ht="19.899999999999999" customHeight="1" x14ac:dyDescent="0.2">
      <c r="A612" s="15"/>
      <c r="B612" s="127" t="s">
        <v>32</v>
      </c>
      <c r="C612" s="1">
        <v>11358.019</v>
      </c>
      <c r="D612" s="1"/>
      <c r="E612" s="1">
        <v>9669.4360000000015</v>
      </c>
      <c r="F612" s="1">
        <v>9669.4359999999997</v>
      </c>
      <c r="G612" s="40">
        <f t="shared" si="103"/>
        <v>0</v>
      </c>
      <c r="H612" s="1"/>
      <c r="I612" s="1">
        <f>F612-E612</f>
        <v>0</v>
      </c>
      <c r="J612" s="1"/>
      <c r="K612" s="40"/>
      <c r="L612" s="1"/>
      <c r="M612" s="1"/>
      <c r="N612" s="1"/>
      <c r="O612" s="40">
        <f t="shared" si="104"/>
        <v>1688.5830000000001</v>
      </c>
      <c r="P612" s="1">
        <v>0</v>
      </c>
      <c r="Q612" s="1">
        <v>1688.5830000000001</v>
      </c>
      <c r="R612" s="1">
        <v>0</v>
      </c>
      <c r="S612" s="40">
        <v>1688.5830000000001</v>
      </c>
      <c r="T612" s="1"/>
      <c r="U612" s="1">
        <v>1688.5829999999999</v>
      </c>
      <c r="V612" s="1"/>
      <c r="W612" s="40">
        <v>1688.5829999999999</v>
      </c>
      <c r="X612" s="1"/>
      <c r="Y612" s="1">
        <v>1688.5829999999999</v>
      </c>
      <c r="Z612" s="1"/>
      <c r="AA612" s="20">
        <f t="shared" si="105"/>
        <v>0</v>
      </c>
      <c r="AB612" s="1">
        <f t="shared" si="107"/>
        <v>0</v>
      </c>
      <c r="AC612" s="40">
        <f t="shared" si="107"/>
        <v>0</v>
      </c>
      <c r="AD612" s="4">
        <f t="shared" si="107"/>
        <v>0</v>
      </c>
      <c r="AE612" s="40">
        <f t="shared" si="106"/>
        <v>0</v>
      </c>
      <c r="AF612" s="1"/>
      <c r="AG612" s="40"/>
      <c r="AH612" s="4"/>
      <c r="AI612" s="40"/>
      <c r="AJ612" s="40"/>
      <c r="AM612" s="119">
        <f t="shared" si="109"/>
        <v>0</v>
      </c>
      <c r="AN612" s="119">
        <f t="shared" si="108"/>
        <v>0</v>
      </c>
    </row>
    <row r="613" spans="1:40" s="122" customFormat="1" ht="19.899999999999999" customHeight="1" x14ac:dyDescent="0.2">
      <c r="A613" s="15"/>
      <c r="B613" s="127" t="s">
        <v>33</v>
      </c>
      <c r="C613" s="1">
        <v>0</v>
      </c>
      <c r="D613" s="1"/>
      <c r="E613" s="1">
        <v>0</v>
      </c>
      <c r="F613" s="1">
        <v>0</v>
      </c>
      <c r="G613" s="40">
        <f t="shared" si="103"/>
        <v>0</v>
      </c>
      <c r="H613" s="1"/>
      <c r="I613" s="1">
        <f>F613-E613</f>
        <v>0</v>
      </c>
      <c r="J613" s="1"/>
      <c r="K613" s="40"/>
      <c r="L613" s="1"/>
      <c r="M613" s="1"/>
      <c r="N613" s="1"/>
      <c r="O613" s="40">
        <f t="shared" si="104"/>
        <v>0</v>
      </c>
      <c r="P613" s="1">
        <v>0</v>
      </c>
      <c r="Q613" s="1">
        <v>0</v>
      </c>
      <c r="R613" s="1">
        <v>0</v>
      </c>
      <c r="S613" s="40">
        <v>0</v>
      </c>
      <c r="T613" s="1"/>
      <c r="U613" s="1"/>
      <c r="V613" s="1"/>
      <c r="W613" s="40">
        <v>0</v>
      </c>
      <c r="X613" s="1"/>
      <c r="Y613" s="1"/>
      <c r="Z613" s="1"/>
      <c r="AA613" s="20">
        <f t="shared" si="105"/>
        <v>0</v>
      </c>
      <c r="AB613" s="1">
        <f t="shared" ref="AB613:AD634" si="110">X613+H613-L613-(T613-AF613)</f>
        <v>0</v>
      </c>
      <c r="AC613" s="40">
        <f t="shared" si="110"/>
        <v>0</v>
      </c>
      <c r="AD613" s="4">
        <f t="shared" si="110"/>
        <v>0</v>
      </c>
      <c r="AE613" s="40">
        <f t="shared" si="106"/>
        <v>0</v>
      </c>
      <c r="AF613" s="1"/>
      <c r="AG613" s="40"/>
      <c r="AH613" s="4"/>
      <c r="AI613" s="40"/>
      <c r="AJ613" s="40"/>
      <c r="AM613" s="119">
        <f t="shared" si="109"/>
        <v>0</v>
      </c>
      <c r="AN613" s="119">
        <f t="shared" si="108"/>
        <v>0</v>
      </c>
    </row>
    <row r="614" spans="1:40" s="122" customFormat="1" ht="19.899999999999999" customHeight="1" x14ac:dyDescent="0.2">
      <c r="A614" s="15"/>
      <c r="B614" s="127" t="s">
        <v>34</v>
      </c>
      <c r="C614" s="1">
        <v>660.88417000000004</v>
      </c>
      <c r="D614" s="1"/>
      <c r="E614" s="1">
        <v>466.83066269279186</v>
      </c>
      <c r="F614" s="1">
        <v>466.83066269279186</v>
      </c>
      <c r="G614" s="40">
        <f t="shared" si="103"/>
        <v>0</v>
      </c>
      <c r="H614" s="1"/>
      <c r="I614" s="1">
        <f>F614-E614</f>
        <v>0</v>
      </c>
      <c r="J614" s="1"/>
      <c r="K614" s="40"/>
      <c r="L614" s="1"/>
      <c r="M614" s="1"/>
      <c r="N614" s="1"/>
      <c r="O614" s="40">
        <f t="shared" si="104"/>
        <v>611.41699999999992</v>
      </c>
      <c r="P614" s="1">
        <v>0</v>
      </c>
      <c r="Q614" s="1">
        <v>611.41699999999992</v>
      </c>
      <c r="R614" s="1">
        <v>0</v>
      </c>
      <c r="S614" s="40">
        <f>T614+U614+V614</f>
        <v>132.92451000000028</v>
      </c>
      <c r="T614" s="1">
        <f>T610-SUM(T611:T613)</f>
        <v>0</v>
      </c>
      <c r="U614" s="1">
        <f>U610-SUM(U611:U613)</f>
        <v>132.92451000000028</v>
      </c>
      <c r="V614" s="1">
        <f>V610-SUM(V611:V613)</f>
        <v>0</v>
      </c>
      <c r="W614" s="40">
        <f>X614+Y614+Z614</f>
        <v>132.92451000000005</v>
      </c>
      <c r="X614" s="1">
        <f>X610-SUM(X611:X613)</f>
        <v>0</v>
      </c>
      <c r="Y614" s="1">
        <f>Y610-SUM(Y611:Y613)</f>
        <v>132.92451000000005</v>
      </c>
      <c r="Z614" s="1">
        <f>Z610-SUM(Z611:Z613)</f>
        <v>0</v>
      </c>
      <c r="AA614" s="20">
        <f t="shared" si="105"/>
        <v>-2.2737367544323206E-13</v>
      </c>
      <c r="AB614" s="1">
        <f t="shared" si="110"/>
        <v>0</v>
      </c>
      <c r="AC614" s="40">
        <f t="shared" si="110"/>
        <v>-2.2737367544323206E-13</v>
      </c>
      <c r="AD614" s="4">
        <f t="shared" si="110"/>
        <v>0</v>
      </c>
      <c r="AE614" s="40">
        <f t="shared" si="106"/>
        <v>0</v>
      </c>
      <c r="AF614" s="1"/>
      <c r="AG614" s="40"/>
      <c r="AH614" s="4"/>
      <c r="AI614" s="40"/>
      <c r="AJ614" s="40"/>
      <c r="AM614" s="119">
        <f t="shared" si="109"/>
        <v>-2.2737367544323206E-13</v>
      </c>
      <c r="AN614" s="119">
        <f t="shared" si="108"/>
        <v>-2.2737367544323206E-13</v>
      </c>
    </row>
    <row r="615" spans="1:40" s="122" customFormat="1" ht="69" customHeight="1" x14ac:dyDescent="0.2">
      <c r="A615" s="15">
        <v>118</v>
      </c>
      <c r="B615" s="150" t="s">
        <v>125</v>
      </c>
      <c r="C615" s="24">
        <v>10998.575349999999</v>
      </c>
      <c r="D615" s="24">
        <f>SUM(D616:D619)</f>
        <v>0</v>
      </c>
      <c r="E615" s="24">
        <v>10013.30107</v>
      </c>
      <c r="F615" s="24">
        <v>10013.30107</v>
      </c>
      <c r="G615" s="25">
        <f t="shared" si="103"/>
        <v>0</v>
      </c>
      <c r="H615" s="26"/>
      <c r="I615" s="26"/>
      <c r="J615" s="26"/>
      <c r="K615" s="25">
        <f>L615+M615+N615</f>
        <v>0</v>
      </c>
      <c r="L615" s="26"/>
      <c r="M615" s="26"/>
      <c r="N615" s="26"/>
      <c r="O615" s="25">
        <f t="shared" si="104"/>
        <v>1500</v>
      </c>
      <c r="P615" s="26">
        <v>0</v>
      </c>
      <c r="Q615" s="26">
        <v>1500</v>
      </c>
      <c r="R615" s="26">
        <v>0</v>
      </c>
      <c r="S615" s="40">
        <f>T615+U615+V615</f>
        <v>979.87627999999995</v>
      </c>
      <c r="T615" s="1">
        <v>0</v>
      </c>
      <c r="U615" s="1">
        <v>979.87627999999995</v>
      </c>
      <c r="V615" s="1">
        <v>0</v>
      </c>
      <c r="W615" s="25">
        <f>X615+Y615+Z615</f>
        <v>979.87628000000007</v>
      </c>
      <c r="X615" s="26">
        <v>0</v>
      </c>
      <c r="Y615" s="26">
        <v>979.87628000000007</v>
      </c>
      <c r="Z615" s="26">
        <v>0</v>
      </c>
      <c r="AA615" s="20">
        <f t="shared" si="105"/>
        <v>0</v>
      </c>
      <c r="AB615" s="1">
        <f t="shared" si="110"/>
        <v>0</v>
      </c>
      <c r="AC615" s="40">
        <f t="shared" si="110"/>
        <v>0</v>
      </c>
      <c r="AD615" s="4">
        <f t="shared" si="110"/>
        <v>0</v>
      </c>
      <c r="AE615" s="25">
        <f t="shared" si="106"/>
        <v>0</v>
      </c>
      <c r="AF615" s="26"/>
      <c r="AG615" s="25"/>
      <c r="AH615" s="38"/>
      <c r="AI615" s="25" t="s">
        <v>232</v>
      </c>
      <c r="AJ615" s="25" t="s">
        <v>232</v>
      </c>
      <c r="AM615" s="119">
        <f t="shared" si="109"/>
        <v>0</v>
      </c>
      <c r="AN615" s="119">
        <f t="shared" si="108"/>
        <v>0</v>
      </c>
    </row>
    <row r="616" spans="1:40" s="122" customFormat="1" ht="19.899999999999999" customHeight="1" x14ac:dyDescent="0.2">
      <c r="A616" s="15"/>
      <c r="B616" s="127" t="s">
        <v>31</v>
      </c>
      <c r="C616" s="1">
        <v>0</v>
      </c>
      <c r="D616" s="1">
        <f>C616</f>
        <v>0</v>
      </c>
      <c r="E616" s="1">
        <v>0</v>
      </c>
      <c r="F616" s="1">
        <v>0</v>
      </c>
      <c r="G616" s="40">
        <f t="shared" si="103"/>
        <v>0</v>
      </c>
      <c r="H616" s="1"/>
      <c r="I616" s="1">
        <f>F616-E616</f>
        <v>0</v>
      </c>
      <c r="J616" s="1"/>
      <c r="K616" s="40"/>
      <c r="L616" s="1"/>
      <c r="M616" s="1"/>
      <c r="N616" s="1"/>
      <c r="O616" s="40">
        <f t="shared" si="104"/>
        <v>0</v>
      </c>
      <c r="P616" s="1">
        <v>0</v>
      </c>
      <c r="Q616" s="1">
        <v>0</v>
      </c>
      <c r="R616" s="1">
        <v>0</v>
      </c>
      <c r="S616" s="40">
        <v>0</v>
      </c>
      <c r="T616" s="1"/>
      <c r="U616" s="1"/>
      <c r="V616" s="1"/>
      <c r="W616" s="40">
        <v>0</v>
      </c>
      <c r="X616" s="1"/>
      <c r="Y616" s="1"/>
      <c r="Z616" s="1"/>
      <c r="AA616" s="20">
        <f t="shared" si="105"/>
        <v>0</v>
      </c>
      <c r="AB616" s="1">
        <f t="shared" si="110"/>
        <v>0</v>
      </c>
      <c r="AC616" s="40">
        <f t="shared" si="110"/>
        <v>0</v>
      </c>
      <c r="AD616" s="4">
        <f t="shared" si="110"/>
        <v>0</v>
      </c>
      <c r="AE616" s="40">
        <f t="shared" si="106"/>
        <v>0</v>
      </c>
      <c r="AF616" s="1"/>
      <c r="AG616" s="40"/>
      <c r="AH616" s="4"/>
      <c r="AI616" s="40"/>
      <c r="AJ616" s="40"/>
      <c r="AM616" s="119">
        <f t="shared" si="109"/>
        <v>0</v>
      </c>
      <c r="AN616" s="119">
        <f t="shared" si="108"/>
        <v>0</v>
      </c>
    </row>
    <row r="617" spans="1:40" s="122" customFormat="1" ht="19.899999999999999" customHeight="1" x14ac:dyDescent="0.2">
      <c r="A617" s="15"/>
      <c r="B617" s="127" t="s">
        <v>32</v>
      </c>
      <c r="C617" s="1">
        <v>10438.539000000001</v>
      </c>
      <c r="D617" s="1"/>
      <c r="E617" s="1">
        <v>9558.982</v>
      </c>
      <c r="F617" s="1">
        <v>9558.982</v>
      </c>
      <c r="G617" s="40">
        <f t="shared" si="103"/>
        <v>0</v>
      </c>
      <c r="H617" s="1"/>
      <c r="I617" s="1">
        <f>F617-E617</f>
        <v>0</v>
      </c>
      <c r="J617" s="1"/>
      <c r="K617" s="40"/>
      <c r="L617" s="1"/>
      <c r="M617" s="1"/>
      <c r="N617" s="1"/>
      <c r="O617" s="40">
        <f t="shared" si="104"/>
        <v>879.55700000000002</v>
      </c>
      <c r="P617" s="1">
        <v>0</v>
      </c>
      <c r="Q617" s="1">
        <v>879.55700000000002</v>
      </c>
      <c r="R617" s="1">
        <v>0</v>
      </c>
      <c r="S617" s="40">
        <v>879.55700000000002</v>
      </c>
      <c r="T617" s="1"/>
      <c r="U617" s="1">
        <v>879.55700000000002</v>
      </c>
      <c r="V617" s="1"/>
      <c r="W617" s="40">
        <v>879.55700000000002</v>
      </c>
      <c r="X617" s="1"/>
      <c r="Y617" s="1">
        <v>879.55700000000002</v>
      </c>
      <c r="Z617" s="1"/>
      <c r="AA617" s="20">
        <f t="shared" si="105"/>
        <v>0</v>
      </c>
      <c r="AB617" s="1">
        <f t="shared" si="110"/>
        <v>0</v>
      </c>
      <c r="AC617" s="40">
        <f t="shared" si="110"/>
        <v>0</v>
      </c>
      <c r="AD617" s="4">
        <f t="shared" si="110"/>
        <v>0</v>
      </c>
      <c r="AE617" s="40">
        <f t="shared" si="106"/>
        <v>0</v>
      </c>
      <c r="AF617" s="1"/>
      <c r="AG617" s="40"/>
      <c r="AH617" s="4"/>
      <c r="AI617" s="40"/>
      <c r="AJ617" s="40"/>
      <c r="AM617" s="119">
        <f t="shared" si="109"/>
        <v>0</v>
      </c>
      <c r="AN617" s="119">
        <f t="shared" si="108"/>
        <v>0</v>
      </c>
    </row>
    <row r="618" spans="1:40" s="122" customFormat="1" ht="19.899999999999999" customHeight="1" x14ac:dyDescent="0.2">
      <c r="A618" s="15"/>
      <c r="B618" s="127" t="s">
        <v>33</v>
      </c>
      <c r="C618" s="1">
        <v>0</v>
      </c>
      <c r="D618" s="1"/>
      <c r="E618" s="1">
        <v>0</v>
      </c>
      <c r="F618" s="1">
        <v>0</v>
      </c>
      <c r="G618" s="40">
        <f t="shared" si="103"/>
        <v>0</v>
      </c>
      <c r="H618" s="1"/>
      <c r="I618" s="1">
        <f>F618-E618</f>
        <v>0</v>
      </c>
      <c r="J618" s="1"/>
      <c r="K618" s="40"/>
      <c r="L618" s="1"/>
      <c r="M618" s="1"/>
      <c r="N618" s="1"/>
      <c r="O618" s="40">
        <f t="shared" si="104"/>
        <v>0</v>
      </c>
      <c r="P618" s="1">
        <v>0</v>
      </c>
      <c r="Q618" s="1">
        <v>0</v>
      </c>
      <c r="R618" s="1">
        <v>0</v>
      </c>
      <c r="S618" s="40">
        <v>0</v>
      </c>
      <c r="T618" s="1"/>
      <c r="U618" s="1"/>
      <c r="V618" s="1"/>
      <c r="W618" s="40">
        <v>0</v>
      </c>
      <c r="X618" s="1"/>
      <c r="Y618" s="1"/>
      <c r="Z618" s="1"/>
      <c r="AA618" s="20">
        <f t="shared" si="105"/>
        <v>0</v>
      </c>
      <c r="AB618" s="1">
        <f t="shared" si="110"/>
        <v>0</v>
      </c>
      <c r="AC618" s="40">
        <f t="shared" si="110"/>
        <v>0</v>
      </c>
      <c r="AD618" s="4">
        <f t="shared" si="110"/>
        <v>0</v>
      </c>
      <c r="AE618" s="40">
        <f t="shared" si="106"/>
        <v>0</v>
      </c>
      <c r="AF618" s="1"/>
      <c r="AG618" s="40"/>
      <c r="AH618" s="4"/>
      <c r="AI618" s="40"/>
      <c r="AJ618" s="40"/>
      <c r="AM618" s="119">
        <f t="shared" si="109"/>
        <v>0</v>
      </c>
      <c r="AN618" s="119">
        <f t="shared" si="108"/>
        <v>0</v>
      </c>
    </row>
    <row r="619" spans="1:40" s="122" customFormat="1" ht="19.899999999999999" customHeight="1" x14ac:dyDescent="0.2">
      <c r="A619" s="15"/>
      <c r="B619" s="127" t="s">
        <v>34</v>
      </c>
      <c r="C619" s="1">
        <v>560.03634999999997</v>
      </c>
      <c r="D619" s="1"/>
      <c r="E619" s="1">
        <v>454.31906913660362</v>
      </c>
      <c r="F619" s="1">
        <v>454.31906913660362</v>
      </c>
      <c r="G619" s="40">
        <f t="shared" si="103"/>
        <v>0</v>
      </c>
      <c r="H619" s="1"/>
      <c r="I619" s="1">
        <f>F619-E619</f>
        <v>0</v>
      </c>
      <c r="J619" s="1"/>
      <c r="K619" s="40"/>
      <c r="L619" s="1"/>
      <c r="M619" s="1"/>
      <c r="N619" s="1"/>
      <c r="O619" s="40">
        <f t="shared" si="104"/>
        <v>620.44299999999998</v>
      </c>
      <c r="P619" s="1">
        <v>0</v>
      </c>
      <c r="Q619" s="1">
        <v>620.44299999999998</v>
      </c>
      <c r="R619" s="1">
        <v>0</v>
      </c>
      <c r="S619" s="40">
        <f>T619+U619+V619</f>
        <v>100.31927999999994</v>
      </c>
      <c r="T619" s="1">
        <f>T615-SUM(T616:T618)</f>
        <v>0</v>
      </c>
      <c r="U619" s="1">
        <f>U615-SUM(U616:U618)</f>
        <v>100.31927999999994</v>
      </c>
      <c r="V619" s="1">
        <f>V615-SUM(V616:V618)</f>
        <v>0</v>
      </c>
      <c r="W619" s="40">
        <f>X619+Y619+Z619</f>
        <v>100.31928000000005</v>
      </c>
      <c r="X619" s="1">
        <f>X615-SUM(X616:X618)</f>
        <v>0</v>
      </c>
      <c r="Y619" s="1">
        <f>Y615-SUM(Y616:Y618)</f>
        <v>100.31928000000005</v>
      </c>
      <c r="Z619" s="1">
        <f>Z615-SUM(Z616:Z618)</f>
        <v>0</v>
      </c>
      <c r="AA619" s="20">
        <f t="shared" si="105"/>
        <v>1.1368683772161603E-13</v>
      </c>
      <c r="AB619" s="1">
        <f t="shared" si="110"/>
        <v>0</v>
      </c>
      <c r="AC619" s="40">
        <f t="shared" si="110"/>
        <v>1.1368683772161603E-13</v>
      </c>
      <c r="AD619" s="4">
        <f t="shared" si="110"/>
        <v>0</v>
      </c>
      <c r="AE619" s="40">
        <f t="shared" si="106"/>
        <v>0</v>
      </c>
      <c r="AF619" s="1"/>
      <c r="AG619" s="40"/>
      <c r="AH619" s="4"/>
      <c r="AI619" s="40"/>
      <c r="AJ619" s="40"/>
      <c r="AM619" s="119">
        <f t="shared" si="109"/>
        <v>1.1368683772161603E-13</v>
      </c>
      <c r="AN619" s="119">
        <f t="shared" si="108"/>
        <v>1.1368683772161603E-13</v>
      </c>
    </row>
    <row r="620" spans="1:40" s="122" customFormat="1" ht="69" customHeight="1" x14ac:dyDescent="0.2">
      <c r="A620" s="15">
        <v>119</v>
      </c>
      <c r="B620" s="150" t="s">
        <v>126</v>
      </c>
      <c r="C620" s="24">
        <v>12274.655349999999</v>
      </c>
      <c r="D620" s="24">
        <f>SUM(D621:D624)</f>
        <v>0</v>
      </c>
      <c r="E620" s="24">
        <v>8450.623160000001</v>
      </c>
      <c r="F620" s="24">
        <v>8503.9731599999996</v>
      </c>
      <c r="G620" s="25">
        <f t="shared" si="103"/>
        <v>53.350000000000364</v>
      </c>
      <c r="H620" s="26"/>
      <c r="I620" s="26">
        <v>53.350000000000364</v>
      </c>
      <c r="J620" s="26"/>
      <c r="K620" s="25">
        <f>L620+M620+N620</f>
        <v>0</v>
      </c>
      <c r="L620" s="26"/>
      <c r="M620" s="26"/>
      <c r="N620" s="26"/>
      <c r="O620" s="25">
        <f t="shared" si="104"/>
        <v>4100</v>
      </c>
      <c r="P620" s="26">
        <v>0</v>
      </c>
      <c r="Q620" s="26">
        <v>4100</v>
      </c>
      <c r="R620" s="26">
        <v>0</v>
      </c>
      <c r="S620" s="40">
        <f>T620+U620+V620</f>
        <v>3822.3321900000001</v>
      </c>
      <c r="T620" s="1">
        <v>0</v>
      </c>
      <c r="U620" s="1">
        <v>3822.3321900000001</v>
      </c>
      <c r="V620" s="1">
        <v>0</v>
      </c>
      <c r="W620" s="25">
        <f>X620+Y620+Z620</f>
        <v>3768.9821900000006</v>
      </c>
      <c r="X620" s="26">
        <v>0</v>
      </c>
      <c r="Y620" s="26">
        <v>3768.9821900000006</v>
      </c>
      <c r="Z620" s="26">
        <v>0</v>
      </c>
      <c r="AA620" s="20">
        <f t="shared" si="105"/>
        <v>0</v>
      </c>
      <c r="AB620" s="1">
        <f t="shared" si="110"/>
        <v>0</v>
      </c>
      <c r="AC620" s="40">
        <f t="shared" si="110"/>
        <v>0</v>
      </c>
      <c r="AD620" s="4">
        <f t="shared" si="110"/>
        <v>0</v>
      </c>
      <c r="AE620" s="25">
        <f t="shared" si="106"/>
        <v>0</v>
      </c>
      <c r="AF620" s="26"/>
      <c r="AG620" s="25"/>
      <c r="AH620" s="38"/>
      <c r="AI620" s="25" t="s">
        <v>232</v>
      </c>
      <c r="AJ620" s="25" t="s">
        <v>232</v>
      </c>
      <c r="AM620" s="119">
        <f t="shared" si="109"/>
        <v>0</v>
      </c>
      <c r="AN620" s="119">
        <f t="shared" si="108"/>
        <v>0</v>
      </c>
    </row>
    <row r="621" spans="1:40" s="122" customFormat="1" ht="19.899999999999999" customHeight="1" x14ac:dyDescent="0.2">
      <c r="A621" s="15"/>
      <c r="B621" s="127" t="s">
        <v>31</v>
      </c>
      <c r="C621" s="1">
        <v>0</v>
      </c>
      <c r="D621" s="1">
        <f>C621</f>
        <v>0</v>
      </c>
      <c r="E621" s="1">
        <v>0</v>
      </c>
      <c r="F621" s="1">
        <v>0</v>
      </c>
      <c r="G621" s="40">
        <f t="shared" si="103"/>
        <v>0</v>
      </c>
      <c r="H621" s="1"/>
      <c r="I621" s="1">
        <f>F621-E621</f>
        <v>0</v>
      </c>
      <c r="J621" s="1"/>
      <c r="K621" s="40"/>
      <c r="L621" s="1"/>
      <c r="M621" s="1"/>
      <c r="N621" s="1"/>
      <c r="O621" s="40">
        <f t="shared" si="104"/>
        <v>0</v>
      </c>
      <c r="P621" s="1">
        <v>0</v>
      </c>
      <c r="Q621" s="1">
        <v>0</v>
      </c>
      <c r="R621" s="1">
        <v>0</v>
      </c>
      <c r="S621" s="40">
        <v>0</v>
      </c>
      <c r="T621" s="1"/>
      <c r="U621" s="1"/>
      <c r="V621" s="1"/>
      <c r="W621" s="40">
        <v>0</v>
      </c>
      <c r="X621" s="1"/>
      <c r="Y621" s="1"/>
      <c r="Z621" s="1"/>
      <c r="AA621" s="20">
        <f t="shared" si="105"/>
        <v>0</v>
      </c>
      <c r="AB621" s="1">
        <f t="shared" si="110"/>
        <v>0</v>
      </c>
      <c r="AC621" s="40">
        <f t="shared" si="110"/>
        <v>0</v>
      </c>
      <c r="AD621" s="4">
        <f t="shared" si="110"/>
        <v>0</v>
      </c>
      <c r="AE621" s="40">
        <f t="shared" si="106"/>
        <v>0</v>
      </c>
      <c r="AF621" s="1"/>
      <c r="AG621" s="40"/>
      <c r="AH621" s="4"/>
      <c r="AI621" s="40"/>
      <c r="AJ621" s="40"/>
      <c r="AM621" s="119">
        <f t="shared" si="109"/>
        <v>0</v>
      </c>
      <c r="AN621" s="119">
        <f t="shared" si="108"/>
        <v>0</v>
      </c>
    </row>
    <row r="622" spans="1:40" s="122" customFormat="1" ht="19.899999999999999" customHeight="1" x14ac:dyDescent="0.2">
      <c r="A622" s="15"/>
      <c r="B622" s="127" t="s">
        <v>32</v>
      </c>
      <c r="C622" s="1">
        <v>11620.498</v>
      </c>
      <c r="D622" s="1"/>
      <c r="E622" s="1">
        <v>8045.6500000000005</v>
      </c>
      <c r="F622" s="1">
        <v>8045.6500000000005</v>
      </c>
      <c r="G622" s="40">
        <f t="shared" si="103"/>
        <v>0</v>
      </c>
      <c r="H622" s="1"/>
      <c r="I622" s="1">
        <f>F622-E622</f>
        <v>0</v>
      </c>
      <c r="J622" s="1"/>
      <c r="K622" s="40"/>
      <c r="L622" s="1"/>
      <c r="M622" s="1"/>
      <c r="N622" s="1"/>
      <c r="O622" s="40">
        <f t="shared" si="104"/>
        <v>3574.848</v>
      </c>
      <c r="P622" s="1">
        <v>0</v>
      </c>
      <c r="Q622" s="1">
        <v>3574.848</v>
      </c>
      <c r="R622" s="1">
        <v>0</v>
      </c>
      <c r="S622" s="40">
        <v>3574.8480000000004</v>
      </c>
      <c r="T622" s="1"/>
      <c r="U622" s="1">
        <v>3574.8480000000004</v>
      </c>
      <c r="V622" s="1"/>
      <c r="W622" s="40">
        <v>3574.8480000000004</v>
      </c>
      <c r="X622" s="1"/>
      <c r="Y622" s="1">
        <v>3574.848</v>
      </c>
      <c r="Z622" s="1"/>
      <c r="AA622" s="20">
        <f t="shared" si="105"/>
        <v>0</v>
      </c>
      <c r="AB622" s="1">
        <f t="shared" si="110"/>
        <v>0</v>
      </c>
      <c r="AC622" s="40">
        <f t="shared" si="110"/>
        <v>0</v>
      </c>
      <c r="AD622" s="4">
        <f t="shared" si="110"/>
        <v>0</v>
      </c>
      <c r="AE622" s="40">
        <f t="shared" si="106"/>
        <v>0</v>
      </c>
      <c r="AF622" s="1"/>
      <c r="AG622" s="40"/>
      <c r="AH622" s="4"/>
      <c r="AI622" s="40"/>
      <c r="AJ622" s="40"/>
      <c r="AM622" s="119">
        <f t="shared" si="109"/>
        <v>0</v>
      </c>
      <c r="AN622" s="119">
        <f t="shared" si="108"/>
        <v>0</v>
      </c>
    </row>
    <row r="623" spans="1:40" s="122" customFormat="1" ht="19.899999999999999" customHeight="1" x14ac:dyDescent="0.2">
      <c r="A623" s="15"/>
      <c r="B623" s="127" t="s">
        <v>33</v>
      </c>
      <c r="C623" s="1">
        <v>0</v>
      </c>
      <c r="D623" s="1"/>
      <c r="E623" s="1">
        <v>0</v>
      </c>
      <c r="F623" s="1">
        <v>0</v>
      </c>
      <c r="G623" s="40">
        <f t="shared" si="103"/>
        <v>0</v>
      </c>
      <c r="H623" s="1"/>
      <c r="I623" s="1">
        <f>F623-E623</f>
        <v>0</v>
      </c>
      <c r="J623" s="1"/>
      <c r="K623" s="40"/>
      <c r="L623" s="1"/>
      <c r="M623" s="1"/>
      <c r="N623" s="1"/>
      <c r="O623" s="40">
        <f t="shared" si="104"/>
        <v>0</v>
      </c>
      <c r="P623" s="1">
        <v>0</v>
      </c>
      <c r="Q623" s="1">
        <v>0</v>
      </c>
      <c r="R623" s="1">
        <v>0</v>
      </c>
      <c r="S623" s="40">
        <v>0</v>
      </c>
      <c r="T623" s="1"/>
      <c r="U623" s="1"/>
      <c r="V623" s="1"/>
      <c r="W623" s="40">
        <v>0</v>
      </c>
      <c r="X623" s="1"/>
      <c r="Y623" s="1"/>
      <c r="Z623" s="1"/>
      <c r="AA623" s="20">
        <f t="shared" si="105"/>
        <v>0</v>
      </c>
      <c r="AB623" s="1">
        <f t="shared" si="110"/>
        <v>0</v>
      </c>
      <c r="AC623" s="40">
        <f t="shared" si="110"/>
        <v>0</v>
      </c>
      <c r="AD623" s="4">
        <f t="shared" si="110"/>
        <v>0</v>
      </c>
      <c r="AE623" s="40">
        <f t="shared" si="106"/>
        <v>0</v>
      </c>
      <c r="AF623" s="1"/>
      <c r="AG623" s="40"/>
      <c r="AH623" s="4"/>
      <c r="AI623" s="40"/>
      <c r="AJ623" s="40"/>
      <c r="AM623" s="119">
        <f t="shared" si="109"/>
        <v>0</v>
      </c>
      <c r="AN623" s="119">
        <f t="shared" si="108"/>
        <v>0</v>
      </c>
    </row>
    <row r="624" spans="1:40" s="122" customFormat="1" ht="19.899999999999999" customHeight="1" x14ac:dyDescent="0.2">
      <c r="A624" s="15"/>
      <c r="B624" s="127" t="s">
        <v>34</v>
      </c>
      <c r="C624" s="1">
        <v>654.15735000000006</v>
      </c>
      <c r="D624" s="1"/>
      <c r="E624" s="1">
        <v>404.97315909863858</v>
      </c>
      <c r="F624" s="1">
        <v>458.3231590986386</v>
      </c>
      <c r="G624" s="40">
        <f t="shared" si="103"/>
        <v>53.350000000000023</v>
      </c>
      <c r="H624" s="1"/>
      <c r="I624" s="1">
        <f>F624-E624</f>
        <v>53.350000000000023</v>
      </c>
      <c r="J624" s="1"/>
      <c r="K624" s="40"/>
      <c r="L624" s="1"/>
      <c r="M624" s="1"/>
      <c r="N624" s="1"/>
      <c r="O624" s="40">
        <f t="shared" si="104"/>
        <v>525.15200000000004</v>
      </c>
      <c r="P624" s="1">
        <v>0</v>
      </c>
      <c r="Q624" s="1">
        <v>525.15200000000004</v>
      </c>
      <c r="R624" s="1">
        <v>0</v>
      </c>
      <c r="S624" s="40">
        <f>T624+U624+V624</f>
        <v>247.48418999999967</v>
      </c>
      <c r="T624" s="1">
        <f>T620-SUM(T621:T623)</f>
        <v>0</v>
      </c>
      <c r="U624" s="1">
        <f>U620-SUM(U621:U623)</f>
        <v>247.48418999999967</v>
      </c>
      <c r="V624" s="1">
        <f>V620-SUM(V621:V623)</f>
        <v>0</v>
      </c>
      <c r="W624" s="40">
        <f>X624+Y624+Z624</f>
        <v>194.13419000000067</v>
      </c>
      <c r="X624" s="1">
        <f>X620-SUM(X621:X623)</f>
        <v>0</v>
      </c>
      <c r="Y624" s="1">
        <f>Y620-SUM(Y621:Y623)</f>
        <v>194.13419000000067</v>
      </c>
      <c r="Z624" s="1">
        <f>Z620-SUM(Z621:Z623)</f>
        <v>0</v>
      </c>
      <c r="AA624" s="20">
        <f t="shared" si="105"/>
        <v>1.0231815394945443E-12</v>
      </c>
      <c r="AB624" s="1">
        <f t="shared" si="110"/>
        <v>0</v>
      </c>
      <c r="AC624" s="40">
        <f t="shared" si="110"/>
        <v>1.0231815394945443E-12</v>
      </c>
      <c r="AD624" s="4">
        <f t="shared" si="110"/>
        <v>0</v>
      </c>
      <c r="AE624" s="40">
        <f t="shared" si="106"/>
        <v>0</v>
      </c>
      <c r="AF624" s="1"/>
      <c r="AG624" s="40"/>
      <c r="AH624" s="4"/>
      <c r="AI624" s="40"/>
      <c r="AJ624" s="40"/>
      <c r="AM624" s="119">
        <f t="shared" si="109"/>
        <v>1.0231815394945443E-12</v>
      </c>
      <c r="AN624" s="119">
        <f t="shared" si="108"/>
        <v>1.0231815394945443E-12</v>
      </c>
    </row>
    <row r="625" spans="1:40" s="122" customFormat="1" ht="76.5" x14ac:dyDescent="0.2">
      <c r="A625" s="15">
        <v>120</v>
      </c>
      <c r="B625" s="150" t="s">
        <v>127</v>
      </c>
      <c r="C625" s="24">
        <v>11414.773439999999</v>
      </c>
      <c r="D625" s="24">
        <f>SUM(D626:D629)</f>
        <v>0</v>
      </c>
      <c r="E625" s="24">
        <v>10177.80305</v>
      </c>
      <c r="F625" s="24">
        <v>10177.80305</v>
      </c>
      <c r="G625" s="25">
        <f t="shared" ref="G625:G634" si="111">H625+I625+J625</f>
        <v>0</v>
      </c>
      <c r="H625" s="26"/>
      <c r="I625" s="26"/>
      <c r="J625" s="26"/>
      <c r="K625" s="25">
        <f>L625+M625+N625</f>
        <v>0</v>
      </c>
      <c r="L625" s="26"/>
      <c r="M625" s="26"/>
      <c r="N625" s="26"/>
      <c r="O625" s="25">
        <f t="shared" ref="O625:O634" si="112">P625+Q625+R625</f>
        <v>1800</v>
      </c>
      <c r="P625" s="26">
        <v>0</v>
      </c>
      <c r="Q625" s="26">
        <v>1800</v>
      </c>
      <c r="R625" s="26">
        <v>0</v>
      </c>
      <c r="S625" s="40">
        <f>T625+U625+V625</f>
        <v>1228.6153899999999</v>
      </c>
      <c r="T625" s="1">
        <v>0</v>
      </c>
      <c r="U625" s="1">
        <v>1228.6153899999999</v>
      </c>
      <c r="V625" s="1">
        <v>0</v>
      </c>
      <c r="W625" s="25">
        <f>X625+Y625+Z625</f>
        <v>1228.6153899999999</v>
      </c>
      <c r="X625" s="26">
        <v>0</v>
      </c>
      <c r="Y625" s="26">
        <v>1228.6153899999999</v>
      </c>
      <c r="Z625" s="26">
        <v>0</v>
      </c>
      <c r="AA625" s="20">
        <f t="shared" ref="AA625:AA629" si="113">AB625+AC625+AD625</f>
        <v>0</v>
      </c>
      <c r="AB625" s="1">
        <f t="shared" si="110"/>
        <v>0</v>
      </c>
      <c r="AC625" s="40">
        <f t="shared" si="110"/>
        <v>0</v>
      </c>
      <c r="AD625" s="4">
        <f t="shared" si="110"/>
        <v>0</v>
      </c>
      <c r="AE625" s="25">
        <f t="shared" ref="AE625:AE629" si="114">AF625+AG625+AH625</f>
        <v>0</v>
      </c>
      <c r="AF625" s="26"/>
      <c r="AG625" s="25"/>
      <c r="AH625" s="38"/>
      <c r="AI625" s="25" t="s">
        <v>232</v>
      </c>
      <c r="AJ625" s="25" t="s">
        <v>232</v>
      </c>
      <c r="AM625" s="119">
        <f t="shared" si="109"/>
        <v>0</v>
      </c>
      <c r="AN625" s="119">
        <f t="shared" si="108"/>
        <v>0</v>
      </c>
    </row>
    <row r="626" spans="1:40" s="122" customFormat="1" ht="19.899999999999999" customHeight="1" x14ac:dyDescent="0.2">
      <c r="A626" s="15"/>
      <c r="B626" s="127" t="s">
        <v>31</v>
      </c>
      <c r="C626" s="1">
        <v>0</v>
      </c>
      <c r="D626" s="1">
        <f>C626</f>
        <v>0</v>
      </c>
      <c r="E626" s="1">
        <v>0</v>
      </c>
      <c r="F626" s="1">
        <v>0</v>
      </c>
      <c r="G626" s="40">
        <f t="shared" si="111"/>
        <v>0</v>
      </c>
      <c r="H626" s="1"/>
      <c r="I626" s="1">
        <f>F626-E626</f>
        <v>0</v>
      </c>
      <c r="J626" s="1"/>
      <c r="K626" s="40"/>
      <c r="L626" s="1"/>
      <c r="M626" s="1"/>
      <c r="N626" s="1"/>
      <c r="O626" s="40">
        <f t="shared" si="112"/>
        <v>0</v>
      </c>
      <c r="P626" s="1">
        <v>0</v>
      </c>
      <c r="Q626" s="1">
        <v>0</v>
      </c>
      <c r="R626" s="1">
        <v>0</v>
      </c>
      <c r="S626" s="40">
        <v>0</v>
      </c>
      <c r="T626" s="1"/>
      <c r="U626" s="1"/>
      <c r="V626" s="1"/>
      <c r="W626" s="40">
        <v>0</v>
      </c>
      <c r="X626" s="1"/>
      <c r="Y626" s="1"/>
      <c r="Z626" s="1"/>
      <c r="AA626" s="20">
        <f t="shared" si="113"/>
        <v>0</v>
      </c>
      <c r="AB626" s="1">
        <f t="shared" si="110"/>
        <v>0</v>
      </c>
      <c r="AC626" s="40">
        <f t="shared" si="110"/>
        <v>0</v>
      </c>
      <c r="AD626" s="4">
        <f t="shared" si="110"/>
        <v>0</v>
      </c>
      <c r="AE626" s="40">
        <f t="shared" si="114"/>
        <v>0</v>
      </c>
      <c r="AF626" s="1"/>
      <c r="AG626" s="40"/>
      <c r="AH626" s="4"/>
      <c r="AI626" s="40"/>
      <c r="AJ626" s="40"/>
      <c r="AM626" s="119">
        <f t="shared" si="109"/>
        <v>0</v>
      </c>
      <c r="AN626" s="119">
        <f t="shared" si="108"/>
        <v>0</v>
      </c>
    </row>
    <row r="627" spans="1:40" s="122" customFormat="1" ht="19.899999999999999" customHeight="1" x14ac:dyDescent="0.2">
      <c r="A627" s="15"/>
      <c r="B627" s="127" t="s">
        <v>32</v>
      </c>
      <c r="C627" s="1">
        <v>10742.454</v>
      </c>
      <c r="D627" s="1"/>
      <c r="E627" s="1">
        <v>9622.5930000000008</v>
      </c>
      <c r="F627" s="1">
        <v>9622.5929999999989</v>
      </c>
      <c r="G627" s="40">
        <f t="shared" si="111"/>
        <v>0</v>
      </c>
      <c r="H627" s="1"/>
      <c r="I627" s="1">
        <f>F627-E627</f>
        <v>0</v>
      </c>
      <c r="J627" s="1"/>
      <c r="K627" s="40"/>
      <c r="L627" s="1"/>
      <c r="M627" s="1"/>
      <c r="N627" s="1"/>
      <c r="O627" s="40">
        <f t="shared" si="112"/>
        <v>1119.8610000000001</v>
      </c>
      <c r="P627" s="1">
        <v>0</v>
      </c>
      <c r="Q627" s="1">
        <v>1119.8610000000001</v>
      </c>
      <c r="R627" s="1">
        <v>0</v>
      </c>
      <c r="S627" s="40">
        <v>1119.8609999999999</v>
      </c>
      <c r="T627" s="1"/>
      <c r="U627" s="1">
        <v>1119.8609999999999</v>
      </c>
      <c r="V627" s="1"/>
      <c r="W627" s="40">
        <v>1119.8609999999999</v>
      </c>
      <c r="X627" s="1"/>
      <c r="Y627" s="1">
        <v>1119.8609999999999</v>
      </c>
      <c r="Z627" s="1"/>
      <c r="AA627" s="20">
        <f t="shared" si="113"/>
        <v>0</v>
      </c>
      <c r="AB627" s="1">
        <f t="shared" si="110"/>
        <v>0</v>
      </c>
      <c r="AC627" s="40">
        <f t="shared" si="110"/>
        <v>0</v>
      </c>
      <c r="AD627" s="4">
        <f t="shared" si="110"/>
        <v>0</v>
      </c>
      <c r="AE627" s="40">
        <f t="shared" si="114"/>
        <v>0</v>
      </c>
      <c r="AF627" s="1"/>
      <c r="AG627" s="40"/>
      <c r="AH627" s="4"/>
      <c r="AI627" s="40"/>
      <c r="AJ627" s="40"/>
      <c r="AM627" s="119">
        <f t="shared" si="109"/>
        <v>0</v>
      </c>
      <c r="AN627" s="119">
        <f t="shared" si="108"/>
        <v>0</v>
      </c>
    </row>
    <row r="628" spans="1:40" s="122" customFormat="1" ht="19.899999999999999" customHeight="1" x14ac:dyDescent="0.2">
      <c r="A628" s="15"/>
      <c r="B628" s="127" t="s">
        <v>33</v>
      </c>
      <c r="C628" s="1">
        <v>0</v>
      </c>
      <c r="D628" s="1"/>
      <c r="E628" s="1">
        <v>0</v>
      </c>
      <c r="F628" s="1">
        <v>0</v>
      </c>
      <c r="G628" s="40">
        <f t="shared" si="111"/>
        <v>0</v>
      </c>
      <c r="H628" s="1"/>
      <c r="I628" s="1">
        <f>F628-E628</f>
        <v>0</v>
      </c>
      <c r="J628" s="1"/>
      <c r="K628" s="40"/>
      <c r="L628" s="1"/>
      <c r="M628" s="1"/>
      <c r="N628" s="1"/>
      <c r="O628" s="40">
        <f t="shared" si="112"/>
        <v>0</v>
      </c>
      <c r="P628" s="1">
        <v>0</v>
      </c>
      <c r="Q628" s="1">
        <v>0</v>
      </c>
      <c r="R628" s="1">
        <v>0</v>
      </c>
      <c r="S628" s="40">
        <v>0</v>
      </c>
      <c r="T628" s="1"/>
      <c r="U628" s="1"/>
      <c r="V628" s="1"/>
      <c r="W628" s="40">
        <v>0</v>
      </c>
      <c r="X628" s="1"/>
      <c r="Y628" s="1"/>
      <c r="Z628" s="1"/>
      <c r="AA628" s="20">
        <f t="shared" si="113"/>
        <v>0</v>
      </c>
      <c r="AB628" s="1">
        <f t="shared" si="110"/>
        <v>0</v>
      </c>
      <c r="AC628" s="40">
        <f t="shared" si="110"/>
        <v>0</v>
      </c>
      <c r="AD628" s="4">
        <f t="shared" si="110"/>
        <v>0</v>
      </c>
      <c r="AE628" s="40">
        <f t="shared" si="114"/>
        <v>0</v>
      </c>
      <c r="AF628" s="1"/>
      <c r="AG628" s="40"/>
      <c r="AH628" s="4"/>
      <c r="AI628" s="40"/>
      <c r="AJ628" s="40"/>
      <c r="AM628" s="119">
        <f t="shared" si="109"/>
        <v>0</v>
      </c>
      <c r="AN628" s="119">
        <f t="shared" si="108"/>
        <v>0</v>
      </c>
    </row>
    <row r="629" spans="1:40" s="122" customFormat="1" ht="19.899999999999999" customHeight="1" x14ac:dyDescent="0.2">
      <c r="A629" s="15"/>
      <c r="B629" s="127" t="s">
        <v>34</v>
      </c>
      <c r="C629" s="1">
        <v>672.3194400000001</v>
      </c>
      <c r="D629" s="1"/>
      <c r="E629" s="1">
        <v>555.21004598784748</v>
      </c>
      <c r="F629" s="1">
        <v>555.21004598784748</v>
      </c>
      <c r="G629" s="40">
        <f t="shared" si="111"/>
        <v>0</v>
      </c>
      <c r="H629" s="1"/>
      <c r="I629" s="1">
        <f>F629-E629</f>
        <v>0</v>
      </c>
      <c r="J629" s="1"/>
      <c r="K629" s="40"/>
      <c r="L629" s="1"/>
      <c r="M629" s="1"/>
      <c r="N629" s="1"/>
      <c r="O629" s="40">
        <f t="shared" si="112"/>
        <v>680.1389999999999</v>
      </c>
      <c r="P629" s="1">
        <v>0</v>
      </c>
      <c r="Q629" s="1">
        <v>680.1389999999999</v>
      </c>
      <c r="R629" s="1">
        <v>0</v>
      </c>
      <c r="S629" s="40">
        <f>T629+U629+V629</f>
        <v>108.75439000000006</v>
      </c>
      <c r="T629" s="1">
        <f>T625-SUM(T626:T628)</f>
        <v>0</v>
      </c>
      <c r="U629" s="1">
        <f>U625-SUM(U626:U628)</f>
        <v>108.75439000000006</v>
      </c>
      <c r="V629" s="1">
        <f>V625-SUM(V626:V628)</f>
        <v>0</v>
      </c>
      <c r="W629" s="40">
        <f>X629+Y629+Z629</f>
        <v>108.75439000000006</v>
      </c>
      <c r="X629" s="1">
        <f>X625-SUM(X626:X628)</f>
        <v>0</v>
      </c>
      <c r="Y629" s="1">
        <f>Y625-SUM(Y626:Y628)</f>
        <v>108.75439000000006</v>
      </c>
      <c r="Z629" s="1">
        <f>Z625-SUM(Z626:Z628)</f>
        <v>0</v>
      </c>
      <c r="AA629" s="20">
        <f t="shared" si="113"/>
        <v>0</v>
      </c>
      <c r="AB629" s="1">
        <f t="shared" si="110"/>
        <v>0</v>
      </c>
      <c r="AC629" s="40">
        <f t="shared" si="110"/>
        <v>0</v>
      </c>
      <c r="AD629" s="4">
        <f t="shared" si="110"/>
        <v>0</v>
      </c>
      <c r="AE629" s="40">
        <f t="shared" si="114"/>
        <v>0</v>
      </c>
      <c r="AF629" s="1"/>
      <c r="AG629" s="40"/>
      <c r="AH629" s="4"/>
      <c r="AI629" s="40"/>
      <c r="AJ629" s="40"/>
      <c r="AM629" s="119">
        <f t="shared" si="109"/>
        <v>0</v>
      </c>
      <c r="AN629" s="119">
        <f t="shared" si="108"/>
        <v>0</v>
      </c>
    </row>
    <row r="630" spans="1:40" s="122" customFormat="1" ht="63.75" x14ac:dyDescent="0.2">
      <c r="A630" s="15">
        <v>121</v>
      </c>
      <c r="B630" s="150" t="s">
        <v>128</v>
      </c>
      <c r="C630" s="24">
        <v>11693.0707</v>
      </c>
      <c r="D630" s="24">
        <f>SUM(D631:D634)</f>
        <v>0</v>
      </c>
      <c r="E630" s="24">
        <v>7422.5702700000002</v>
      </c>
      <c r="F630" s="24">
        <v>7432.80062</v>
      </c>
      <c r="G630" s="25">
        <f t="shared" si="111"/>
        <v>10.230340000000069</v>
      </c>
      <c r="H630" s="26"/>
      <c r="I630" s="26">
        <v>10.230340000000069</v>
      </c>
      <c r="J630" s="26"/>
      <c r="K630" s="25">
        <f>L630+M630+N630</f>
        <v>0</v>
      </c>
      <c r="L630" s="26"/>
      <c r="M630" s="26"/>
      <c r="N630" s="26"/>
      <c r="O630" s="25">
        <f t="shared" si="112"/>
        <v>5000</v>
      </c>
      <c r="P630" s="26">
        <v>0</v>
      </c>
      <c r="Q630" s="26">
        <v>5000</v>
      </c>
      <c r="R630" s="26">
        <v>0</v>
      </c>
      <c r="S630" s="40">
        <f>T630+U630+V630</f>
        <v>4224.3570799999998</v>
      </c>
      <c r="T630" s="1">
        <v>0</v>
      </c>
      <c r="U630" s="1">
        <v>4224.3570799999998</v>
      </c>
      <c r="V630" s="1">
        <v>0</v>
      </c>
      <c r="W630" s="25">
        <f>X630+Y630+Z630</f>
        <v>4214.1267300000009</v>
      </c>
      <c r="X630" s="26">
        <v>0</v>
      </c>
      <c r="Y630" s="26">
        <v>4214.1267300000009</v>
      </c>
      <c r="Z630" s="26">
        <v>0</v>
      </c>
      <c r="AA630" s="20">
        <f>AB630+AC630+AD630</f>
        <v>-9.9999988378840499E-6</v>
      </c>
      <c r="AB630" s="1">
        <f t="shared" si="110"/>
        <v>0</v>
      </c>
      <c r="AC630" s="40">
        <f t="shared" si="110"/>
        <v>-9.9999988378840499E-6</v>
      </c>
      <c r="AD630" s="4">
        <f t="shared" si="110"/>
        <v>0</v>
      </c>
      <c r="AE630" s="25">
        <f>AF630+AG630+AH630</f>
        <v>0</v>
      </c>
      <c r="AF630" s="26"/>
      <c r="AG630" s="25"/>
      <c r="AH630" s="38"/>
      <c r="AI630" s="25" t="s">
        <v>232</v>
      </c>
      <c r="AJ630" s="25" t="s">
        <v>232</v>
      </c>
      <c r="AM630" s="119">
        <f t="shared" si="109"/>
        <v>-9.9999988378840499E-6</v>
      </c>
      <c r="AN630" s="119">
        <f t="shared" si="108"/>
        <v>-9.9999988378840499E-6</v>
      </c>
    </row>
    <row r="631" spans="1:40" s="122" customFormat="1" ht="19.899999999999999" customHeight="1" x14ac:dyDescent="0.2">
      <c r="A631" s="15"/>
      <c r="B631" s="127" t="s">
        <v>31</v>
      </c>
      <c r="C631" s="1">
        <v>0</v>
      </c>
      <c r="D631" s="1">
        <f>C631</f>
        <v>0</v>
      </c>
      <c r="E631" s="1">
        <v>0</v>
      </c>
      <c r="F631" s="1">
        <v>0</v>
      </c>
      <c r="G631" s="40">
        <f t="shared" si="111"/>
        <v>0</v>
      </c>
      <c r="H631" s="1"/>
      <c r="I631" s="1">
        <f>F631-E631</f>
        <v>0</v>
      </c>
      <c r="J631" s="1"/>
      <c r="K631" s="40"/>
      <c r="L631" s="1"/>
      <c r="M631" s="1"/>
      <c r="N631" s="1"/>
      <c r="O631" s="40">
        <f t="shared" si="112"/>
        <v>0</v>
      </c>
      <c r="P631" s="1">
        <v>0</v>
      </c>
      <c r="Q631" s="1">
        <v>0</v>
      </c>
      <c r="R631" s="1">
        <v>0</v>
      </c>
      <c r="S631" s="40">
        <v>0</v>
      </c>
      <c r="T631" s="1"/>
      <c r="U631" s="1"/>
      <c r="V631" s="1"/>
      <c r="W631" s="40">
        <v>0</v>
      </c>
      <c r="X631" s="1"/>
      <c r="Y631" s="1"/>
      <c r="Z631" s="1"/>
      <c r="AA631" s="20">
        <f>AB631+AC631+AD631</f>
        <v>0</v>
      </c>
      <c r="AB631" s="1">
        <f t="shared" si="110"/>
        <v>0</v>
      </c>
      <c r="AC631" s="40">
        <f t="shared" si="110"/>
        <v>0</v>
      </c>
      <c r="AD631" s="4">
        <f t="shared" si="110"/>
        <v>0</v>
      </c>
      <c r="AE631" s="40">
        <f>AF631+AG631+AH631</f>
        <v>0</v>
      </c>
      <c r="AF631" s="1"/>
      <c r="AG631" s="40"/>
      <c r="AH631" s="4"/>
      <c r="AI631" s="40"/>
      <c r="AJ631" s="40"/>
      <c r="AM631" s="119">
        <f t="shared" si="109"/>
        <v>0</v>
      </c>
      <c r="AN631" s="119">
        <f t="shared" si="108"/>
        <v>0</v>
      </c>
    </row>
    <row r="632" spans="1:40" s="122" customFormat="1" ht="19.899999999999999" customHeight="1" x14ac:dyDescent="0.2">
      <c r="A632" s="15"/>
      <c r="B632" s="127" t="s">
        <v>32</v>
      </c>
      <c r="C632" s="1">
        <v>11068.656000000001</v>
      </c>
      <c r="D632" s="1"/>
      <c r="E632" s="1">
        <v>7083.826</v>
      </c>
      <c r="F632" s="1">
        <v>7083.826</v>
      </c>
      <c r="G632" s="40">
        <f t="shared" si="111"/>
        <v>0</v>
      </c>
      <c r="H632" s="1"/>
      <c r="I632" s="1">
        <f>F632-E632</f>
        <v>0</v>
      </c>
      <c r="J632" s="1"/>
      <c r="K632" s="40"/>
      <c r="L632" s="1"/>
      <c r="M632" s="1"/>
      <c r="N632" s="1"/>
      <c r="O632" s="40">
        <f t="shared" si="112"/>
        <v>3984.83</v>
      </c>
      <c r="P632" s="1">
        <v>0</v>
      </c>
      <c r="Q632" s="1">
        <v>3984.83</v>
      </c>
      <c r="R632" s="1">
        <v>0</v>
      </c>
      <c r="S632" s="40">
        <v>3984.8300000000004</v>
      </c>
      <c r="T632" s="1"/>
      <c r="U632" s="1">
        <v>3984.8300000000004</v>
      </c>
      <c r="V632" s="1"/>
      <c r="W632" s="40">
        <v>3984.8300000000004</v>
      </c>
      <c r="X632" s="1"/>
      <c r="Y632" s="1">
        <v>3984.83</v>
      </c>
      <c r="Z632" s="1"/>
      <c r="AA632" s="20">
        <f>AB632+AC632+AD632</f>
        <v>0</v>
      </c>
      <c r="AB632" s="1">
        <f t="shared" si="110"/>
        <v>0</v>
      </c>
      <c r="AC632" s="40">
        <f t="shared" si="110"/>
        <v>0</v>
      </c>
      <c r="AD632" s="4">
        <f t="shared" si="110"/>
        <v>0</v>
      </c>
      <c r="AE632" s="40">
        <f>AF632+AG632+AH632</f>
        <v>0</v>
      </c>
      <c r="AF632" s="1"/>
      <c r="AG632" s="40"/>
      <c r="AH632" s="4"/>
      <c r="AI632" s="40"/>
      <c r="AJ632" s="40"/>
      <c r="AM632" s="119">
        <f t="shared" si="109"/>
        <v>0</v>
      </c>
      <c r="AN632" s="119">
        <f t="shared" si="108"/>
        <v>0</v>
      </c>
    </row>
    <row r="633" spans="1:40" s="122" customFormat="1" ht="19.899999999999999" customHeight="1" x14ac:dyDescent="0.2">
      <c r="A633" s="15"/>
      <c r="B633" s="127" t="s">
        <v>33</v>
      </c>
      <c r="C633" s="1">
        <v>0</v>
      </c>
      <c r="D633" s="1"/>
      <c r="E633" s="1">
        <v>0</v>
      </c>
      <c r="F633" s="1">
        <v>0</v>
      </c>
      <c r="G633" s="40">
        <f t="shared" si="111"/>
        <v>0</v>
      </c>
      <c r="H633" s="1"/>
      <c r="I633" s="1">
        <f>F633-E633</f>
        <v>0</v>
      </c>
      <c r="J633" s="1"/>
      <c r="K633" s="40"/>
      <c r="L633" s="1"/>
      <c r="M633" s="1"/>
      <c r="N633" s="1"/>
      <c r="O633" s="40">
        <f t="shared" si="112"/>
        <v>0</v>
      </c>
      <c r="P633" s="1">
        <v>0</v>
      </c>
      <c r="Q633" s="1">
        <v>0</v>
      </c>
      <c r="R633" s="1">
        <v>0</v>
      </c>
      <c r="S633" s="40">
        <v>0</v>
      </c>
      <c r="T633" s="1"/>
      <c r="U633" s="1"/>
      <c r="V633" s="1"/>
      <c r="W633" s="40">
        <v>0</v>
      </c>
      <c r="X633" s="1"/>
      <c r="Y633" s="1"/>
      <c r="Z633" s="1"/>
      <c r="AA633" s="20">
        <f>AB633+AC633+AD633</f>
        <v>0</v>
      </c>
      <c r="AB633" s="1">
        <f t="shared" si="110"/>
        <v>0</v>
      </c>
      <c r="AC633" s="40">
        <f t="shared" si="110"/>
        <v>0</v>
      </c>
      <c r="AD633" s="4">
        <f t="shared" si="110"/>
        <v>0</v>
      </c>
      <c r="AE633" s="40">
        <f>AF633+AG633+AH633</f>
        <v>0</v>
      </c>
      <c r="AF633" s="1"/>
      <c r="AG633" s="40"/>
      <c r="AH633" s="4"/>
      <c r="AI633" s="40"/>
      <c r="AJ633" s="40"/>
      <c r="AM633" s="119">
        <f t="shared" si="109"/>
        <v>0</v>
      </c>
      <c r="AN633" s="119">
        <f t="shared" si="108"/>
        <v>0</v>
      </c>
    </row>
    <row r="634" spans="1:40" s="122" customFormat="1" ht="19.899999999999999" customHeight="1" x14ac:dyDescent="0.2">
      <c r="A634" s="15"/>
      <c r="B634" s="127" t="s">
        <v>34</v>
      </c>
      <c r="C634" s="1">
        <v>624.41470000000004</v>
      </c>
      <c r="D634" s="1"/>
      <c r="E634" s="1">
        <v>338.74426515583394</v>
      </c>
      <c r="F634" s="1">
        <v>348.97461515583393</v>
      </c>
      <c r="G634" s="40">
        <f t="shared" si="111"/>
        <v>10.230349999999987</v>
      </c>
      <c r="H634" s="1"/>
      <c r="I634" s="1">
        <f>F634-E634</f>
        <v>10.230349999999987</v>
      </c>
      <c r="J634" s="1"/>
      <c r="K634" s="40"/>
      <c r="L634" s="1"/>
      <c r="M634" s="1"/>
      <c r="N634" s="1"/>
      <c r="O634" s="40">
        <f t="shared" si="112"/>
        <v>1015.17</v>
      </c>
      <c r="P634" s="1">
        <v>0</v>
      </c>
      <c r="Q634" s="1">
        <v>1015.17</v>
      </c>
      <c r="R634" s="1">
        <v>0</v>
      </c>
      <c r="S634" s="40">
        <f>T634+U634+V634</f>
        <v>239.52707999999939</v>
      </c>
      <c r="T634" s="1">
        <f>T630-SUM(T631:T633)</f>
        <v>0</v>
      </c>
      <c r="U634" s="1">
        <f>U630-SUM(U631:U633)</f>
        <v>239.52707999999939</v>
      </c>
      <c r="V634" s="1">
        <f>V630-SUM(V631:V633)</f>
        <v>0</v>
      </c>
      <c r="W634" s="40">
        <f>X634+Y634+Z634</f>
        <v>229.29673000000093</v>
      </c>
      <c r="X634" s="1">
        <f>X630-SUM(X631:X633)</f>
        <v>0</v>
      </c>
      <c r="Y634" s="1">
        <f>Y630-SUM(Y631:Y633)</f>
        <v>229.29673000000093</v>
      </c>
      <c r="Z634" s="1">
        <f>Z630-SUM(Z631:Z633)</f>
        <v>0</v>
      </c>
      <c r="AA634" s="20">
        <f>AB634+AC634+AD634</f>
        <v>1.5347723092418164E-12</v>
      </c>
      <c r="AB634" s="1">
        <f t="shared" si="110"/>
        <v>0</v>
      </c>
      <c r="AC634" s="40">
        <f t="shared" si="110"/>
        <v>1.5347723092418164E-12</v>
      </c>
      <c r="AD634" s="4">
        <f t="shared" si="110"/>
        <v>0</v>
      </c>
      <c r="AE634" s="40">
        <f>AF634+AG634+AH634</f>
        <v>0</v>
      </c>
      <c r="AF634" s="1"/>
      <c r="AG634" s="40"/>
      <c r="AH634" s="4"/>
      <c r="AI634" s="40"/>
      <c r="AJ634" s="40"/>
      <c r="AM634" s="119">
        <f t="shared" si="109"/>
        <v>1.5347723092418164E-12</v>
      </c>
      <c r="AN634" s="119">
        <f t="shared" si="108"/>
        <v>1.5347723092418164E-12</v>
      </c>
    </row>
    <row r="635" spans="1:40" s="122" customFormat="1" ht="27" x14ac:dyDescent="0.2">
      <c r="A635" s="18"/>
      <c r="B635" s="123" t="s">
        <v>129</v>
      </c>
      <c r="C635" s="20">
        <f>C636</f>
        <v>332194.52544999996</v>
      </c>
      <c r="D635" s="20">
        <f t="shared" ref="D635:S637" si="115">D636</f>
        <v>10084.47732</v>
      </c>
      <c r="E635" s="20">
        <f t="shared" si="115"/>
        <v>91263.659410000007</v>
      </c>
      <c r="F635" s="20">
        <f t="shared" si="115"/>
        <v>91722.225979999988</v>
      </c>
      <c r="G635" s="20">
        <f t="shared" si="115"/>
        <v>458.56657000000087</v>
      </c>
      <c r="H635" s="20">
        <f t="shared" si="115"/>
        <v>0</v>
      </c>
      <c r="I635" s="20">
        <f t="shared" si="115"/>
        <v>458.56657000000087</v>
      </c>
      <c r="J635" s="20">
        <f t="shared" si="115"/>
        <v>0</v>
      </c>
      <c r="K635" s="20">
        <f t="shared" si="115"/>
        <v>0</v>
      </c>
      <c r="L635" s="20">
        <f t="shared" si="115"/>
        <v>0</v>
      </c>
      <c r="M635" s="20">
        <f t="shared" si="115"/>
        <v>0</v>
      </c>
      <c r="N635" s="20">
        <f t="shared" si="115"/>
        <v>0</v>
      </c>
      <c r="O635" s="20">
        <f t="shared" si="115"/>
        <v>240245.6</v>
      </c>
      <c r="P635" s="20">
        <f t="shared" si="115"/>
        <v>117914.7</v>
      </c>
      <c r="Q635" s="20">
        <f t="shared" si="115"/>
        <v>122330.9</v>
      </c>
      <c r="R635" s="20">
        <f t="shared" si="115"/>
        <v>0</v>
      </c>
      <c r="S635" s="20">
        <f t="shared" si="115"/>
        <v>235110.30725000001</v>
      </c>
      <c r="T635" s="20">
        <f t="shared" ref="T635:AH637" si="116">T636</f>
        <v>117914.7</v>
      </c>
      <c r="U635" s="20">
        <f t="shared" si="116"/>
        <v>117195.60725000002</v>
      </c>
      <c r="V635" s="20">
        <f t="shared" si="116"/>
        <v>0</v>
      </c>
      <c r="W635" s="20">
        <f t="shared" si="116"/>
        <v>234651.74068000005</v>
      </c>
      <c r="X635" s="20">
        <f t="shared" si="116"/>
        <v>117914.7</v>
      </c>
      <c r="Y635" s="20">
        <f t="shared" si="116"/>
        <v>116737.04068000003</v>
      </c>
      <c r="Z635" s="20">
        <f t="shared" si="116"/>
        <v>0</v>
      </c>
      <c r="AA635" s="20">
        <f t="shared" si="116"/>
        <v>0</v>
      </c>
      <c r="AB635" s="20">
        <f t="shared" si="116"/>
        <v>0</v>
      </c>
      <c r="AC635" s="20">
        <f t="shared" si="116"/>
        <v>0</v>
      </c>
      <c r="AD635" s="20">
        <f t="shared" si="116"/>
        <v>0</v>
      </c>
      <c r="AE635" s="20">
        <f t="shared" si="116"/>
        <v>0</v>
      </c>
      <c r="AF635" s="20">
        <f t="shared" si="116"/>
        <v>0</v>
      </c>
      <c r="AG635" s="20">
        <f t="shared" si="116"/>
        <v>0</v>
      </c>
      <c r="AH635" s="20">
        <f t="shared" si="116"/>
        <v>0</v>
      </c>
      <c r="AI635" s="20"/>
      <c r="AJ635" s="20"/>
      <c r="AM635" s="119">
        <f t="shared" si="109"/>
        <v>0</v>
      </c>
      <c r="AN635" s="119">
        <f t="shared" si="108"/>
        <v>0</v>
      </c>
    </row>
    <row r="636" spans="1:40" s="122" customFormat="1" ht="31.15" customHeight="1" x14ac:dyDescent="0.2">
      <c r="A636" s="18"/>
      <c r="B636" s="124" t="s">
        <v>130</v>
      </c>
      <c r="C636" s="20">
        <f>C637</f>
        <v>332194.52544999996</v>
      </c>
      <c r="D636" s="20">
        <f t="shared" si="115"/>
        <v>10084.47732</v>
      </c>
      <c r="E636" s="20">
        <f t="shared" si="115"/>
        <v>91263.659410000007</v>
      </c>
      <c r="F636" s="20">
        <f t="shared" si="115"/>
        <v>91722.225979999988</v>
      </c>
      <c r="G636" s="20">
        <f t="shared" si="115"/>
        <v>458.56657000000087</v>
      </c>
      <c r="H636" s="20">
        <f t="shared" si="115"/>
        <v>0</v>
      </c>
      <c r="I636" s="20">
        <f t="shared" si="115"/>
        <v>458.56657000000087</v>
      </c>
      <c r="J636" s="20">
        <f t="shared" si="115"/>
        <v>0</v>
      </c>
      <c r="K636" s="20">
        <f t="shared" si="115"/>
        <v>0</v>
      </c>
      <c r="L636" s="20">
        <f t="shared" si="115"/>
        <v>0</v>
      </c>
      <c r="M636" s="20">
        <f t="shared" si="115"/>
        <v>0</v>
      </c>
      <c r="N636" s="20">
        <f t="shared" si="115"/>
        <v>0</v>
      </c>
      <c r="O636" s="20">
        <f t="shared" si="115"/>
        <v>240245.6</v>
      </c>
      <c r="P636" s="20">
        <f t="shared" si="115"/>
        <v>117914.7</v>
      </c>
      <c r="Q636" s="20">
        <f t="shared" si="115"/>
        <v>122330.9</v>
      </c>
      <c r="R636" s="20">
        <f t="shared" si="115"/>
        <v>0</v>
      </c>
      <c r="S636" s="20">
        <f t="shared" si="115"/>
        <v>235110.30725000001</v>
      </c>
      <c r="T636" s="20">
        <f t="shared" si="116"/>
        <v>117914.7</v>
      </c>
      <c r="U636" s="20">
        <f t="shared" si="116"/>
        <v>117195.60725000002</v>
      </c>
      <c r="V636" s="20">
        <f t="shared" si="116"/>
        <v>0</v>
      </c>
      <c r="W636" s="20">
        <f t="shared" si="116"/>
        <v>234651.74068000005</v>
      </c>
      <c r="X636" s="20">
        <f t="shared" si="116"/>
        <v>117914.7</v>
      </c>
      <c r="Y636" s="20">
        <f t="shared" si="116"/>
        <v>116737.04068000003</v>
      </c>
      <c r="Z636" s="20">
        <f t="shared" si="116"/>
        <v>0</v>
      </c>
      <c r="AA636" s="20">
        <f t="shared" si="116"/>
        <v>0</v>
      </c>
      <c r="AB636" s="20">
        <f t="shared" si="116"/>
        <v>0</v>
      </c>
      <c r="AC636" s="20">
        <f t="shared" si="116"/>
        <v>0</v>
      </c>
      <c r="AD636" s="20">
        <f t="shared" si="116"/>
        <v>0</v>
      </c>
      <c r="AE636" s="20">
        <f t="shared" si="116"/>
        <v>0</v>
      </c>
      <c r="AF636" s="20">
        <f t="shared" si="116"/>
        <v>0</v>
      </c>
      <c r="AG636" s="20">
        <f t="shared" si="116"/>
        <v>0</v>
      </c>
      <c r="AH636" s="20">
        <f t="shared" si="116"/>
        <v>0</v>
      </c>
      <c r="AI636" s="20"/>
      <c r="AJ636" s="20"/>
      <c r="AM636" s="119">
        <f t="shared" si="109"/>
        <v>0</v>
      </c>
      <c r="AN636" s="119">
        <f t="shared" si="108"/>
        <v>0</v>
      </c>
    </row>
    <row r="637" spans="1:40" s="122" customFormat="1" ht="73.900000000000006" customHeight="1" x14ac:dyDescent="0.2">
      <c r="A637" s="18"/>
      <c r="B637" s="125" t="s">
        <v>131</v>
      </c>
      <c r="C637" s="21">
        <f>C638</f>
        <v>332194.52544999996</v>
      </c>
      <c r="D637" s="21">
        <f t="shared" si="115"/>
        <v>10084.47732</v>
      </c>
      <c r="E637" s="21">
        <f t="shared" si="115"/>
        <v>91263.659410000007</v>
      </c>
      <c r="F637" s="21">
        <f t="shared" si="115"/>
        <v>91722.225979999988</v>
      </c>
      <c r="G637" s="21">
        <f t="shared" si="115"/>
        <v>458.56657000000087</v>
      </c>
      <c r="H637" s="21">
        <f t="shared" si="115"/>
        <v>0</v>
      </c>
      <c r="I637" s="21">
        <f t="shared" si="115"/>
        <v>458.56657000000087</v>
      </c>
      <c r="J637" s="21">
        <f t="shared" si="115"/>
        <v>0</v>
      </c>
      <c r="K637" s="21">
        <f t="shared" si="115"/>
        <v>0</v>
      </c>
      <c r="L637" s="21">
        <f t="shared" si="115"/>
        <v>0</v>
      </c>
      <c r="M637" s="21">
        <f t="shared" si="115"/>
        <v>0</v>
      </c>
      <c r="N637" s="21">
        <f t="shared" si="115"/>
        <v>0</v>
      </c>
      <c r="O637" s="21">
        <f t="shared" si="115"/>
        <v>240245.6</v>
      </c>
      <c r="P637" s="21">
        <f t="shared" si="115"/>
        <v>117914.7</v>
      </c>
      <c r="Q637" s="21">
        <f t="shared" si="115"/>
        <v>122330.9</v>
      </c>
      <c r="R637" s="21">
        <f t="shared" si="115"/>
        <v>0</v>
      </c>
      <c r="S637" s="21">
        <f t="shared" si="115"/>
        <v>235110.30725000001</v>
      </c>
      <c r="T637" s="21">
        <f t="shared" si="116"/>
        <v>117914.7</v>
      </c>
      <c r="U637" s="21">
        <f t="shared" si="116"/>
        <v>117195.60725000002</v>
      </c>
      <c r="V637" s="21">
        <f t="shared" si="116"/>
        <v>0</v>
      </c>
      <c r="W637" s="21">
        <f t="shared" si="116"/>
        <v>234651.74068000005</v>
      </c>
      <c r="X637" s="21">
        <f t="shared" si="116"/>
        <v>117914.7</v>
      </c>
      <c r="Y637" s="21">
        <f t="shared" si="116"/>
        <v>116737.04068000003</v>
      </c>
      <c r="Z637" s="21">
        <f t="shared" si="116"/>
        <v>0</v>
      </c>
      <c r="AA637" s="21">
        <f t="shared" si="116"/>
        <v>0</v>
      </c>
      <c r="AB637" s="21">
        <f t="shared" si="116"/>
        <v>0</v>
      </c>
      <c r="AC637" s="21">
        <f t="shared" si="116"/>
        <v>0</v>
      </c>
      <c r="AD637" s="21">
        <f t="shared" si="116"/>
        <v>0</v>
      </c>
      <c r="AE637" s="21">
        <f t="shared" si="116"/>
        <v>0</v>
      </c>
      <c r="AF637" s="21">
        <f t="shared" si="116"/>
        <v>0</v>
      </c>
      <c r="AG637" s="21">
        <f t="shared" si="116"/>
        <v>0</v>
      </c>
      <c r="AH637" s="21">
        <f t="shared" si="116"/>
        <v>0</v>
      </c>
      <c r="AI637" s="21"/>
      <c r="AJ637" s="21"/>
      <c r="AM637" s="119">
        <f t="shared" si="109"/>
        <v>0</v>
      </c>
      <c r="AN637" s="119">
        <f t="shared" si="108"/>
        <v>0</v>
      </c>
    </row>
    <row r="638" spans="1:40" s="122" customFormat="1" ht="73.900000000000006" customHeight="1" x14ac:dyDescent="0.2">
      <c r="A638" s="18"/>
      <c r="B638" s="125" t="s">
        <v>132</v>
      </c>
      <c r="C638" s="21">
        <f>C639+C644+C649+C654</f>
        <v>332194.52544999996</v>
      </c>
      <c r="D638" s="21">
        <f t="shared" ref="D638:AH638" si="117">D639+D644+D649+D654</f>
        <v>10084.47732</v>
      </c>
      <c r="E638" s="21">
        <f t="shared" si="117"/>
        <v>91263.659410000007</v>
      </c>
      <c r="F638" s="21">
        <f t="shared" si="117"/>
        <v>91722.225979999988</v>
      </c>
      <c r="G638" s="21">
        <f t="shared" si="117"/>
        <v>458.56657000000087</v>
      </c>
      <c r="H638" s="21">
        <f t="shared" si="117"/>
        <v>0</v>
      </c>
      <c r="I638" s="21">
        <f t="shared" si="117"/>
        <v>458.56657000000087</v>
      </c>
      <c r="J638" s="21">
        <f t="shared" si="117"/>
        <v>0</v>
      </c>
      <c r="K638" s="21">
        <f t="shared" si="117"/>
        <v>0</v>
      </c>
      <c r="L638" s="21">
        <f t="shared" si="117"/>
        <v>0</v>
      </c>
      <c r="M638" s="21">
        <f t="shared" si="117"/>
        <v>0</v>
      </c>
      <c r="N638" s="21">
        <f t="shared" si="117"/>
        <v>0</v>
      </c>
      <c r="O638" s="21">
        <f t="shared" si="117"/>
        <v>240245.6</v>
      </c>
      <c r="P638" s="21">
        <f t="shared" si="117"/>
        <v>117914.7</v>
      </c>
      <c r="Q638" s="21">
        <f t="shared" si="117"/>
        <v>122330.9</v>
      </c>
      <c r="R638" s="21">
        <f t="shared" si="117"/>
        <v>0</v>
      </c>
      <c r="S638" s="21">
        <f t="shared" si="117"/>
        <v>235110.30725000001</v>
      </c>
      <c r="T638" s="21">
        <f t="shared" si="117"/>
        <v>117914.7</v>
      </c>
      <c r="U638" s="21">
        <f t="shared" si="117"/>
        <v>117195.60725000002</v>
      </c>
      <c r="V638" s="21">
        <f t="shared" si="117"/>
        <v>0</v>
      </c>
      <c r="W638" s="21">
        <f t="shared" si="117"/>
        <v>234651.74068000005</v>
      </c>
      <c r="X638" s="21">
        <f t="shared" si="117"/>
        <v>117914.7</v>
      </c>
      <c r="Y638" s="21">
        <f t="shared" si="117"/>
        <v>116737.04068000003</v>
      </c>
      <c r="Z638" s="21">
        <f t="shared" si="117"/>
        <v>0</v>
      </c>
      <c r="AA638" s="21">
        <f t="shared" si="117"/>
        <v>0</v>
      </c>
      <c r="AB638" s="21">
        <f t="shared" si="117"/>
        <v>0</v>
      </c>
      <c r="AC638" s="21">
        <f t="shared" si="117"/>
        <v>0</v>
      </c>
      <c r="AD638" s="21">
        <f t="shared" si="117"/>
        <v>0</v>
      </c>
      <c r="AE638" s="21">
        <f t="shared" si="117"/>
        <v>0</v>
      </c>
      <c r="AF638" s="21">
        <f t="shared" si="117"/>
        <v>0</v>
      </c>
      <c r="AG638" s="21">
        <f t="shared" si="117"/>
        <v>0</v>
      </c>
      <c r="AH638" s="21">
        <f t="shared" si="117"/>
        <v>0</v>
      </c>
      <c r="AI638" s="21"/>
      <c r="AJ638" s="21"/>
      <c r="AM638" s="119">
        <f t="shared" si="109"/>
        <v>0</v>
      </c>
      <c r="AN638" s="119">
        <f t="shared" si="108"/>
        <v>0</v>
      </c>
    </row>
    <row r="639" spans="1:40" s="122" customFormat="1" ht="86.45" customHeight="1" x14ac:dyDescent="0.2">
      <c r="A639" s="16">
        <v>122</v>
      </c>
      <c r="B639" s="153" t="s">
        <v>133</v>
      </c>
      <c r="C639" s="24">
        <v>44819.842799999991</v>
      </c>
      <c r="D639" s="24">
        <f>SUM(D640:D643)</f>
        <v>719.99603999999999</v>
      </c>
      <c r="E639" s="24">
        <v>15263.68634</v>
      </c>
      <c r="F639" s="24">
        <v>15722.252910000001</v>
      </c>
      <c r="G639" s="25">
        <f t="shared" ref="G639:G653" si="118">H639+I639+J639</f>
        <v>458.56657000000087</v>
      </c>
      <c r="H639" s="26"/>
      <c r="I639" s="26">
        <v>458.56657000000087</v>
      </c>
      <c r="J639" s="26"/>
      <c r="K639" s="25">
        <f>L639+M639+N639</f>
        <v>0</v>
      </c>
      <c r="L639" s="26"/>
      <c r="M639" s="26"/>
      <c r="N639" s="26"/>
      <c r="O639" s="25">
        <f t="shared" ref="O639:O653" si="119">P639+Q639+R639</f>
        <v>30044.1</v>
      </c>
      <c r="P639" s="26">
        <v>0</v>
      </c>
      <c r="Q639" s="26">
        <v>30044.1</v>
      </c>
      <c r="R639" s="26">
        <v>0</v>
      </c>
      <c r="S639" s="40">
        <f>T639+U639+V639</f>
        <v>29457.156460000002</v>
      </c>
      <c r="T639" s="1">
        <v>0</v>
      </c>
      <c r="U639" s="1">
        <v>29457.156460000002</v>
      </c>
      <c r="V639" s="1">
        <v>0</v>
      </c>
      <c r="W639" s="25">
        <f>X639+Y639+Z639</f>
        <v>28998.589889999999</v>
      </c>
      <c r="X639" s="26">
        <v>0</v>
      </c>
      <c r="Y639" s="26">
        <v>28998.589889999999</v>
      </c>
      <c r="Z639" s="26">
        <v>0</v>
      </c>
      <c r="AA639" s="20">
        <f t="shared" ref="AA639:AA653" si="120">AB639+AC639+AD639</f>
        <v>0</v>
      </c>
      <c r="AB639" s="1">
        <f t="shared" ref="AB639:AD653" si="121">X639+H639-L639-(T639-AF639)</f>
        <v>0</v>
      </c>
      <c r="AC639" s="154">
        <f t="shared" si="121"/>
        <v>0</v>
      </c>
      <c r="AD639" s="4">
        <f t="shared" si="121"/>
        <v>0</v>
      </c>
      <c r="AE639" s="25">
        <f t="shared" ref="AE639:AE653" si="122">AF639+AG639+AH639</f>
        <v>0</v>
      </c>
      <c r="AF639" s="26"/>
      <c r="AG639" s="25"/>
      <c r="AH639" s="38"/>
      <c r="AI639" s="25" t="s">
        <v>277</v>
      </c>
      <c r="AJ639" s="25" t="s">
        <v>277</v>
      </c>
      <c r="AM639" s="119">
        <f t="shared" si="109"/>
        <v>0</v>
      </c>
      <c r="AN639" s="119">
        <f t="shared" si="108"/>
        <v>0</v>
      </c>
    </row>
    <row r="640" spans="1:40" s="122" customFormat="1" ht="19.899999999999999" customHeight="1" x14ac:dyDescent="0.2">
      <c r="A640" s="16"/>
      <c r="B640" s="127" t="s">
        <v>31</v>
      </c>
      <c r="C640" s="1">
        <v>0</v>
      </c>
      <c r="D640" s="1">
        <f>C640</f>
        <v>0</v>
      </c>
      <c r="E640" s="1">
        <v>0</v>
      </c>
      <c r="F640" s="1">
        <v>0</v>
      </c>
      <c r="G640" s="40">
        <f t="shared" si="118"/>
        <v>0</v>
      </c>
      <c r="H640" s="1"/>
      <c r="I640" s="1">
        <f>F640-E640</f>
        <v>0</v>
      </c>
      <c r="J640" s="1"/>
      <c r="K640" s="40"/>
      <c r="L640" s="1"/>
      <c r="M640" s="1"/>
      <c r="N640" s="1"/>
      <c r="O640" s="40">
        <f t="shared" si="119"/>
        <v>0</v>
      </c>
      <c r="P640" s="1">
        <v>0</v>
      </c>
      <c r="Q640" s="1">
        <v>0</v>
      </c>
      <c r="R640" s="1">
        <v>0</v>
      </c>
      <c r="S640" s="40">
        <v>0</v>
      </c>
      <c r="T640" s="1"/>
      <c r="U640" s="1"/>
      <c r="V640" s="1"/>
      <c r="W640" s="40">
        <v>0</v>
      </c>
      <c r="X640" s="1"/>
      <c r="Y640" s="1"/>
      <c r="Z640" s="1"/>
      <c r="AA640" s="20">
        <f t="shared" si="120"/>
        <v>0</v>
      </c>
      <c r="AB640" s="1">
        <f t="shared" si="121"/>
        <v>0</v>
      </c>
      <c r="AC640" s="40">
        <f t="shared" si="121"/>
        <v>0</v>
      </c>
      <c r="AD640" s="4">
        <f t="shared" si="121"/>
        <v>0</v>
      </c>
      <c r="AE640" s="40">
        <f t="shared" si="122"/>
        <v>0</v>
      </c>
      <c r="AF640" s="1"/>
      <c r="AG640" s="40"/>
      <c r="AH640" s="4"/>
      <c r="AI640" s="40"/>
      <c r="AJ640" s="40"/>
      <c r="AM640" s="119">
        <f t="shared" si="109"/>
        <v>0</v>
      </c>
      <c r="AN640" s="119">
        <f t="shared" si="108"/>
        <v>0</v>
      </c>
    </row>
    <row r="641" spans="1:40" s="122" customFormat="1" ht="19.899999999999999" customHeight="1" x14ac:dyDescent="0.2">
      <c r="A641" s="16"/>
      <c r="B641" s="127" t="s">
        <v>32</v>
      </c>
      <c r="C641" s="1">
        <v>42368.205159999998</v>
      </c>
      <c r="D641" s="1"/>
      <c r="E641" s="1">
        <v>14543.6903</v>
      </c>
      <c r="F641" s="1">
        <v>14946.60396</v>
      </c>
      <c r="G641" s="40">
        <f t="shared" si="118"/>
        <v>402.91366000000016</v>
      </c>
      <c r="H641" s="1"/>
      <c r="I641" s="1">
        <f>F641-E641</f>
        <v>402.91366000000016</v>
      </c>
      <c r="J641" s="1"/>
      <c r="K641" s="40"/>
      <c r="L641" s="1"/>
      <c r="M641" s="1"/>
      <c r="N641" s="1"/>
      <c r="O641" s="40">
        <f t="shared" si="119"/>
        <v>27824.514859999996</v>
      </c>
      <c r="P641" s="1">
        <v>0</v>
      </c>
      <c r="Q641" s="1">
        <v>27824.514859999996</v>
      </c>
      <c r="R641" s="1">
        <v>0</v>
      </c>
      <c r="S641" s="40">
        <v>27824.514860000003</v>
      </c>
      <c r="T641" s="1"/>
      <c r="U641" s="1">
        <v>27824.514860000003</v>
      </c>
      <c r="V641" s="1"/>
      <c r="W641" s="40">
        <v>27421.601210000001</v>
      </c>
      <c r="X641" s="1"/>
      <c r="Y641" s="1">
        <v>27421.601210000001</v>
      </c>
      <c r="Z641" s="1"/>
      <c r="AA641" s="20">
        <f t="shared" si="120"/>
        <v>9.9999961093999445E-6</v>
      </c>
      <c r="AB641" s="1">
        <f t="shared" si="121"/>
        <v>0</v>
      </c>
      <c r="AC641" s="40">
        <f t="shared" si="121"/>
        <v>9.9999961093999445E-6</v>
      </c>
      <c r="AD641" s="4">
        <f t="shared" si="121"/>
        <v>0</v>
      </c>
      <c r="AE641" s="40">
        <f t="shared" si="122"/>
        <v>0</v>
      </c>
      <c r="AF641" s="1"/>
      <c r="AG641" s="40"/>
      <c r="AH641" s="4"/>
      <c r="AI641" s="40"/>
      <c r="AJ641" s="40"/>
      <c r="AM641" s="119">
        <f t="shared" si="109"/>
        <v>9.9999961093999445E-6</v>
      </c>
      <c r="AN641" s="119">
        <f t="shared" si="108"/>
        <v>9.9999961093999445E-6</v>
      </c>
    </row>
    <row r="642" spans="1:40" s="122" customFormat="1" ht="19.899999999999999" customHeight="1" x14ac:dyDescent="0.2">
      <c r="A642" s="16"/>
      <c r="B642" s="127" t="s">
        <v>33</v>
      </c>
      <c r="C642" s="1">
        <v>0</v>
      </c>
      <c r="D642" s="1"/>
      <c r="E642" s="1">
        <v>0</v>
      </c>
      <c r="F642" s="1">
        <v>0</v>
      </c>
      <c r="G642" s="40">
        <f t="shared" si="118"/>
        <v>0</v>
      </c>
      <c r="H642" s="1"/>
      <c r="I642" s="1">
        <f>F642-E642</f>
        <v>0</v>
      </c>
      <c r="J642" s="1"/>
      <c r="K642" s="40"/>
      <c r="L642" s="1"/>
      <c r="M642" s="1"/>
      <c r="N642" s="1"/>
      <c r="O642" s="40">
        <f t="shared" si="119"/>
        <v>0</v>
      </c>
      <c r="P642" s="1">
        <v>0</v>
      </c>
      <c r="Q642" s="1">
        <v>0</v>
      </c>
      <c r="R642" s="1">
        <v>0</v>
      </c>
      <c r="S642" s="40">
        <v>0</v>
      </c>
      <c r="T642" s="1"/>
      <c r="U642" s="1"/>
      <c r="V642" s="1"/>
      <c r="W642" s="40">
        <v>0</v>
      </c>
      <c r="X642" s="1"/>
      <c r="Y642" s="1"/>
      <c r="Z642" s="1"/>
      <c r="AA642" s="20">
        <f t="shared" si="120"/>
        <v>0</v>
      </c>
      <c r="AB642" s="1">
        <f t="shared" si="121"/>
        <v>0</v>
      </c>
      <c r="AC642" s="40">
        <f t="shared" si="121"/>
        <v>0</v>
      </c>
      <c r="AD642" s="4">
        <f t="shared" si="121"/>
        <v>0</v>
      </c>
      <c r="AE642" s="40">
        <f t="shared" si="122"/>
        <v>0</v>
      </c>
      <c r="AF642" s="1"/>
      <c r="AG642" s="40"/>
      <c r="AH642" s="4"/>
      <c r="AI642" s="40"/>
      <c r="AJ642" s="40"/>
      <c r="AM642" s="119">
        <f t="shared" si="109"/>
        <v>0</v>
      </c>
      <c r="AN642" s="119">
        <f t="shared" si="108"/>
        <v>0</v>
      </c>
    </row>
    <row r="643" spans="1:40" s="122" customFormat="1" ht="19.899999999999999" customHeight="1" x14ac:dyDescent="0.2">
      <c r="A643" s="16"/>
      <c r="B643" s="127" t="s">
        <v>34</v>
      </c>
      <c r="C643" s="1">
        <v>2451.6376399999999</v>
      </c>
      <c r="D643" s="1">
        <v>719.99603999999999</v>
      </c>
      <c r="E643" s="1">
        <v>719.99603999999999</v>
      </c>
      <c r="F643" s="1">
        <v>775.64895000000001</v>
      </c>
      <c r="G643" s="40">
        <f t="shared" si="118"/>
        <v>55.65291000000002</v>
      </c>
      <c r="H643" s="1"/>
      <c r="I643" s="1">
        <f>F643-E643</f>
        <v>55.65291000000002</v>
      </c>
      <c r="J643" s="1"/>
      <c r="K643" s="40"/>
      <c r="L643" s="1"/>
      <c r="M643" s="1"/>
      <c r="N643" s="1"/>
      <c r="O643" s="40">
        <f t="shared" si="119"/>
        <v>2219.5851399999965</v>
      </c>
      <c r="P643" s="1">
        <v>0</v>
      </c>
      <c r="Q643" s="1">
        <v>2219.5851399999965</v>
      </c>
      <c r="R643" s="1">
        <v>0</v>
      </c>
      <c r="S643" s="40">
        <f>T643+U643+V643</f>
        <v>1632.641599999999</v>
      </c>
      <c r="T643" s="1">
        <f>T639-SUM(T640:T642)</f>
        <v>0</v>
      </c>
      <c r="U643" s="1">
        <f>U639-SUM(U640:U642)</f>
        <v>1632.641599999999</v>
      </c>
      <c r="V643" s="1">
        <f>V639-SUM(V640:V642)</f>
        <v>0</v>
      </c>
      <c r="W643" s="40">
        <f>X643+Y643+Z643</f>
        <v>1576.9886799999986</v>
      </c>
      <c r="X643" s="1">
        <f>X639-SUM(X640:X642)</f>
        <v>0</v>
      </c>
      <c r="Y643" s="1">
        <f>Y639-SUM(Y640:Y642)</f>
        <v>1576.9886799999986</v>
      </c>
      <c r="Z643" s="1">
        <f>Z639-SUM(Z640:Z642)</f>
        <v>0</v>
      </c>
      <c r="AA643" s="20">
        <f t="shared" si="120"/>
        <v>-1.0000000429499778E-5</v>
      </c>
      <c r="AB643" s="1">
        <f t="shared" si="121"/>
        <v>0</v>
      </c>
      <c r="AC643" s="40">
        <f t="shared" si="121"/>
        <v>-1.0000000429499778E-5</v>
      </c>
      <c r="AD643" s="4">
        <f t="shared" si="121"/>
        <v>0</v>
      </c>
      <c r="AE643" s="40">
        <f t="shared" si="122"/>
        <v>0</v>
      </c>
      <c r="AF643" s="1"/>
      <c r="AG643" s="40"/>
      <c r="AH643" s="4"/>
      <c r="AI643" s="40"/>
      <c r="AJ643" s="40"/>
      <c r="AM643" s="119">
        <f t="shared" si="109"/>
        <v>-1.0000000429499778E-5</v>
      </c>
      <c r="AN643" s="119">
        <f t="shared" si="108"/>
        <v>-1.0000000429499778E-5</v>
      </c>
    </row>
    <row r="644" spans="1:40" s="122" customFormat="1" ht="61.9" customHeight="1" x14ac:dyDescent="0.2">
      <c r="A644" s="16">
        <v>123</v>
      </c>
      <c r="B644" s="153" t="s">
        <v>134</v>
      </c>
      <c r="C644" s="24">
        <v>281453.12385999999</v>
      </c>
      <c r="D644" s="24">
        <f>SUM(D645:D648)</f>
        <v>3442.9224899999999</v>
      </c>
      <c r="E644" s="24">
        <v>75999.973070000007</v>
      </c>
      <c r="F644" s="24">
        <v>75999.973069999993</v>
      </c>
      <c r="G644" s="25">
        <f t="shared" si="118"/>
        <v>0</v>
      </c>
      <c r="H644" s="26"/>
      <c r="I644" s="26"/>
      <c r="J644" s="26"/>
      <c r="K644" s="25">
        <f>L644+M644+N644</f>
        <v>0</v>
      </c>
      <c r="L644" s="26"/>
      <c r="M644" s="26"/>
      <c r="N644" s="26"/>
      <c r="O644" s="25">
        <f t="shared" si="119"/>
        <v>210001.5</v>
      </c>
      <c r="P644" s="26">
        <v>117914.7</v>
      </c>
      <c r="Q644" s="26">
        <v>92086.8</v>
      </c>
      <c r="R644" s="26">
        <v>0</v>
      </c>
      <c r="S644" s="40">
        <f>T644+U644+V644</f>
        <v>205453.15079000001</v>
      </c>
      <c r="T644" s="1">
        <v>117914.7</v>
      </c>
      <c r="U644" s="1">
        <v>87538.450790000017</v>
      </c>
      <c r="V644" s="1">
        <v>0</v>
      </c>
      <c r="W644" s="25">
        <f>X644+Y644+Z644</f>
        <v>205453.15079000004</v>
      </c>
      <c r="X644" s="26">
        <v>117914.7</v>
      </c>
      <c r="Y644" s="26">
        <v>87538.450790000032</v>
      </c>
      <c r="Z644" s="26">
        <v>0</v>
      </c>
      <c r="AA644" s="20">
        <f t="shared" si="120"/>
        <v>0</v>
      </c>
      <c r="AB644" s="1">
        <f t="shared" si="121"/>
        <v>0</v>
      </c>
      <c r="AC644" s="40">
        <f t="shared" si="121"/>
        <v>0</v>
      </c>
      <c r="AD644" s="4">
        <f t="shared" si="121"/>
        <v>0</v>
      </c>
      <c r="AE644" s="25">
        <f t="shared" si="122"/>
        <v>0</v>
      </c>
      <c r="AF644" s="26"/>
      <c r="AG644" s="25"/>
      <c r="AH644" s="38"/>
      <c r="AI644" s="25" t="s">
        <v>332</v>
      </c>
      <c r="AJ644" s="25" t="s">
        <v>332</v>
      </c>
      <c r="AM644" s="119">
        <f t="shared" si="109"/>
        <v>0</v>
      </c>
      <c r="AN644" s="119">
        <f t="shared" si="108"/>
        <v>0</v>
      </c>
    </row>
    <row r="645" spans="1:40" s="122" customFormat="1" ht="19.899999999999999" customHeight="1" x14ac:dyDescent="0.2">
      <c r="A645" s="16"/>
      <c r="B645" s="127" t="s">
        <v>31</v>
      </c>
      <c r="C645" s="1">
        <v>3316.8809999999999</v>
      </c>
      <c r="D645" s="1">
        <f>C645</f>
        <v>3316.8809999999999</v>
      </c>
      <c r="E645" s="1">
        <v>3316.8810000000003</v>
      </c>
      <c r="F645" s="1">
        <v>3316.8810000000003</v>
      </c>
      <c r="G645" s="40">
        <f t="shared" si="118"/>
        <v>0</v>
      </c>
      <c r="H645" s="1"/>
      <c r="I645" s="1">
        <f>F645-E645</f>
        <v>0</v>
      </c>
      <c r="J645" s="1"/>
      <c r="K645" s="40"/>
      <c r="L645" s="1"/>
      <c r="M645" s="1"/>
      <c r="N645" s="1"/>
      <c r="O645" s="40">
        <f t="shared" si="119"/>
        <v>0</v>
      </c>
      <c r="P645" s="1">
        <v>0</v>
      </c>
      <c r="Q645" s="1">
        <v>0</v>
      </c>
      <c r="R645" s="1">
        <v>0</v>
      </c>
      <c r="S645" s="40">
        <v>0</v>
      </c>
      <c r="T645" s="1"/>
      <c r="U645" s="1"/>
      <c r="V645" s="1"/>
      <c r="W645" s="40">
        <v>0</v>
      </c>
      <c r="X645" s="1"/>
      <c r="Y645" s="1"/>
      <c r="Z645" s="1"/>
      <c r="AA645" s="20">
        <f t="shared" si="120"/>
        <v>0</v>
      </c>
      <c r="AB645" s="1">
        <f t="shared" si="121"/>
        <v>0</v>
      </c>
      <c r="AC645" s="40">
        <f t="shared" si="121"/>
        <v>0</v>
      </c>
      <c r="AD645" s="4">
        <f t="shared" si="121"/>
        <v>0</v>
      </c>
      <c r="AE645" s="40">
        <f t="shared" si="122"/>
        <v>0</v>
      </c>
      <c r="AF645" s="1"/>
      <c r="AG645" s="40"/>
      <c r="AH645" s="4"/>
      <c r="AI645" s="40"/>
      <c r="AJ645" s="40"/>
      <c r="AM645" s="119">
        <f t="shared" si="109"/>
        <v>0</v>
      </c>
      <c r="AN645" s="119">
        <f t="shared" si="108"/>
        <v>0</v>
      </c>
    </row>
    <row r="646" spans="1:40" s="122" customFormat="1" ht="19.899999999999999" customHeight="1" x14ac:dyDescent="0.2">
      <c r="A646" s="16"/>
      <c r="B646" s="127" t="s">
        <v>32</v>
      </c>
      <c r="C646" s="1">
        <v>244449.67666999999</v>
      </c>
      <c r="D646" s="1"/>
      <c r="E646" s="1">
        <v>68994.889580000003</v>
      </c>
      <c r="F646" s="1">
        <v>68994.889579999988</v>
      </c>
      <c r="G646" s="40">
        <f t="shared" si="118"/>
        <v>0</v>
      </c>
      <c r="H646" s="1"/>
      <c r="I646" s="1">
        <f>F646-E646</f>
        <v>0</v>
      </c>
      <c r="J646" s="1"/>
      <c r="K646" s="40"/>
      <c r="L646" s="1"/>
      <c r="M646" s="1"/>
      <c r="N646" s="1"/>
      <c r="O646" s="40">
        <f t="shared" si="119"/>
        <v>175454.78709</v>
      </c>
      <c r="P646" s="1">
        <v>107067.57707</v>
      </c>
      <c r="Q646" s="1">
        <v>68387.210019999999</v>
      </c>
      <c r="R646" s="1">
        <v>0</v>
      </c>
      <c r="S646" s="40">
        <v>175454.78709</v>
      </c>
      <c r="T646" s="1">
        <v>107067.57707</v>
      </c>
      <c r="U646" s="1">
        <f>S646-T646</f>
        <v>68387.210019999999</v>
      </c>
      <c r="V646" s="1"/>
      <c r="W646" s="40">
        <v>175454.78708999997</v>
      </c>
      <c r="X646" s="1">
        <v>107067.57707</v>
      </c>
      <c r="Y646" s="1">
        <f>W646-X646</f>
        <v>68387.21001999997</v>
      </c>
      <c r="Z646" s="1"/>
      <c r="AA646" s="20">
        <f t="shared" si="120"/>
        <v>0</v>
      </c>
      <c r="AB646" s="1">
        <f t="shared" si="121"/>
        <v>0</v>
      </c>
      <c r="AC646" s="40">
        <f t="shared" si="121"/>
        <v>0</v>
      </c>
      <c r="AD646" s="4">
        <f t="shared" si="121"/>
        <v>0</v>
      </c>
      <c r="AE646" s="40">
        <f t="shared" si="122"/>
        <v>0</v>
      </c>
      <c r="AF646" s="1"/>
      <c r="AG646" s="40"/>
      <c r="AH646" s="4"/>
      <c r="AI646" s="40"/>
      <c r="AJ646" s="40"/>
      <c r="AM646" s="119">
        <f t="shared" si="109"/>
        <v>0</v>
      </c>
      <c r="AN646" s="119">
        <f t="shared" si="108"/>
        <v>0</v>
      </c>
    </row>
    <row r="647" spans="1:40" s="122" customFormat="1" ht="19.899999999999999" customHeight="1" x14ac:dyDescent="0.2">
      <c r="A647" s="16"/>
      <c r="B647" s="127" t="s">
        <v>33</v>
      </c>
      <c r="C647" s="1">
        <v>18324.942360000001</v>
      </c>
      <c r="D647" s="1"/>
      <c r="E647" s="1">
        <v>0</v>
      </c>
      <c r="F647" s="1">
        <v>0</v>
      </c>
      <c r="G647" s="40">
        <f t="shared" si="118"/>
        <v>0</v>
      </c>
      <c r="H647" s="1"/>
      <c r="I647" s="1">
        <f>F647-E647</f>
        <v>0</v>
      </c>
      <c r="J647" s="1"/>
      <c r="K647" s="40"/>
      <c r="L647" s="1"/>
      <c r="M647" s="1"/>
      <c r="N647" s="1"/>
      <c r="O647" s="40">
        <f t="shared" si="119"/>
        <v>18324.942360000001</v>
      </c>
      <c r="P647" s="1">
        <v>10847.12293</v>
      </c>
      <c r="Q647" s="1">
        <v>7477.8194299999996</v>
      </c>
      <c r="R647" s="1">
        <v>0</v>
      </c>
      <c r="S647" s="40">
        <v>18324.942360000001</v>
      </c>
      <c r="T647" s="1">
        <v>10847.12</v>
      </c>
      <c r="U647" s="1">
        <v>7477.8651899999986</v>
      </c>
      <c r="V647" s="1"/>
      <c r="W647" s="40">
        <v>18324.942360000001</v>
      </c>
      <c r="X647" s="1">
        <v>10847.12</v>
      </c>
      <c r="Y647" s="1">
        <v>7477.8651899999986</v>
      </c>
      <c r="Z647" s="1"/>
      <c r="AA647" s="20">
        <f t="shared" si="120"/>
        <v>0</v>
      </c>
      <c r="AB647" s="1">
        <f t="shared" si="121"/>
        <v>0</v>
      </c>
      <c r="AC647" s="40">
        <f t="shared" si="121"/>
        <v>0</v>
      </c>
      <c r="AD647" s="4">
        <f t="shared" si="121"/>
        <v>0</v>
      </c>
      <c r="AE647" s="40">
        <f t="shared" si="122"/>
        <v>0</v>
      </c>
      <c r="AF647" s="1"/>
      <c r="AG647" s="40"/>
      <c r="AH647" s="4"/>
      <c r="AI647" s="40"/>
      <c r="AJ647" s="40"/>
      <c r="AM647" s="119">
        <f t="shared" si="109"/>
        <v>0</v>
      </c>
      <c r="AN647" s="119">
        <f t="shared" si="108"/>
        <v>0</v>
      </c>
    </row>
    <row r="648" spans="1:40" s="122" customFormat="1" ht="19.899999999999999" customHeight="1" x14ac:dyDescent="0.2">
      <c r="A648" s="16"/>
      <c r="B648" s="127" t="s">
        <v>34</v>
      </c>
      <c r="C648" s="1">
        <v>15361.62383000001</v>
      </c>
      <c r="D648" s="1">
        <v>126.04149</v>
      </c>
      <c r="E648" s="1">
        <v>3688.2024899999997</v>
      </c>
      <c r="F648" s="1">
        <v>3688.2024899999997</v>
      </c>
      <c r="G648" s="40">
        <f t="shared" si="118"/>
        <v>0</v>
      </c>
      <c r="H648" s="1"/>
      <c r="I648" s="1">
        <f>F648-E648</f>
        <v>0</v>
      </c>
      <c r="J648" s="1"/>
      <c r="K648" s="40"/>
      <c r="L648" s="1"/>
      <c r="M648" s="1"/>
      <c r="N648" s="1"/>
      <c r="O648" s="40">
        <f t="shared" si="119"/>
        <v>16221.770550000057</v>
      </c>
      <c r="P648" s="1">
        <v>0</v>
      </c>
      <c r="Q648" s="1">
        <v>16221.770550000057</v>
      </c>
      <c r="R648" s="1">
        <v>0</v>
      </c>
      <c r="S648" s="40">
        <f>T648+U648+V648</f>
        <v>11673.378510000024</v>
      </c>
      <c r="T648" s="1">
        <f>T644-SUM(T645:T647)</f>
        <v>2.9300000023795292E-3</v>
      </c>
      <c r="U648" s="1">
        <f>U644-SUM(U645:U647)</f>
        <v>11673.375580000022</v>
      </c>
      <c r="V648" s="1">
        <f>V644-SUM(V645:V647)</f>
        <v>0</v>
      </c>
      <c r="W648" s="40">
        <f>X648+Y648+Z648</f>
        <v>11673.378510000068</v>
      </c>
      <c r="X648" s="1">
        <f>X644-SUM(X645:X647)</f>
        <v>2.9300000023795292E-3</v>
      </c>
      <c r="Y648" s="1">
        <f>Y644-SUM(Y645:Y647)</f>
        <v>11673.375580000065</v>
      </c>
      <c r="Z648" s="1">
        <f>Z644-SUM(Z645:Z647)</f>
        <v>0</v>
      </c>
      <c r="AA648" s="20">
        <f t="shared" si="120"/>
        <v>4.3655745685100555E-11</v>
      </c>
      <c r="AB648" s="1">
        <f t="shared" si="121"/>
        <v>0</v>
      </c>
      <c r="AC648" s="40">
        <f t="shared" si="121"/>
        <v>4.3655745685100555E-11</v>
      </c>
      <c r="AD648" s="4">
        <f t="shared" si="121"/>
        <v>0</v>
      </c>
      <c r="AE648" s="40">
        <f t="shared" si="122"/>
        <v>0</v>
      </c>
      <c r="AF648" s="1"/>
      <c r="AG648" s="40"/>
      <c r="AH648" s="4"/>
      <c r="AI648" s="40"/>
      <c r="AJ648" s="40"/>
      <c r="AM648" s="119">
        <f t="shared" si="109"/>
        <v>4.3655745685100555E-11</v>
      </c>
      <c r="AN648" s="119">
        <f t="shared" si="108"/>
        <v>4.3655745685100555E-11</v>
      </c>
    </row>
    <row r="649" spans="1:40" s="122" customFormat="1" ht="92.45" customHeight="1" x14ac:dyDescent="0.2">
      <c r="A649" s="15">
        <v>124</v>
      </c>
      <c r="B649" s="155" t="s">
        <v>318</v>
      </c>
      <c r="C649" s="24">
        <v>5921.55879</v>
      </c>
      <c r="D649" s="24">
        <f>SUM(D650:D653)</f>
        <v>5921.55879</v>
      </c>
      <c r="E649" s="24">
        <v>0</v>
      </c>
      <c r="F649" s="24">
        <v>0</v>
      </c>
      <c r="G649" s="25">
        <f t="shared" si="118"/>
        <v>0</v>
      </c>
      <c r="H649" s="26"/>
      <c r="I649" s="26"/>
      <c r="J649" s="26"/>
      <c r="K649" s="25">
        <f>L649+M649+N649</f>
        <v>0</v>
      </c>
      <c r="L649" s="26"/>
      <c r="M649" s="26"/>
      <c r="N649" s="26"/>
      <c r="O649" s="25">
        <f t="shared" si="119"/>
        <v>200</v>
      </c>
      <c r="P649" s="26">
        <v>0</v>
      </c>
      <c r="Q649" s="26">
        <v>200</v>
      </c>
      <c r="R649" s="26">
        <v>0</v>
      </c>
      <c r="S649" s="40">
        <f>T649+U649+V649</f>
        <v>200</v>
      </c>
      <c r="T649" s="1">
        <v>0</v>
      </c>
      <c r="U649" s="1">
        <v>200</v>
      </c>
      <c r="V649" s="1">
        <v>0</v>
      </c>
      <c r="W649" s="25">
        <f>X649+Y649+Z649</f>
        <v>200</v>
      </c>
      <c r="X649" s="26">
        <v>0</v>
      </c>
      <c r="Y649" s="26">
        <v>200</v>
      </c>
      <c r="Z649" s="26">
        <v>0</v>
      </c>
      <c r="AA649" s="20">
        <f t="shared" si="120"/>
        <v>0</v>
      </c>
      <c r="AB649" s="1">
        <f t="shared" si="121"/>
        <v>0</v>
      </c>
      <c r="AC649" s="40">
        <f t="shared" si="121"/>
        <v>0</v>
      </c>
      <c r="AD649" s="4">
        <f t="shared" si="121"/>
        <v>0</v>
      </c>
      <c r="AE649" s="25">
        <f t="shared" si="122"/>
        <v>0</v>
      </c>
      <c r="AF649" s="26"/>
      <c r="AG649" s="25"/>
      <c r="AH649" s="38"/>
      <c r="AI649" s="25"/>
      <c r="AJ649" s="25"/>
      <c r="AM649" s="119">
        <f t="shared" si="109"/>
        <v>0</v>
      </c>
      <c r="AN649" s="119">
        <f t="shared" si="108"/>
        <v>0</v>
      </c>
    </row>
    <row r="650" spans="1:40" s="122" customFormat="1" ht="19.899999999999999" customHeight="1" x14ac:dyDescent="0.2">
      <c r="A650" s="15"/>
      <c r="B650" s="127" t="s">
        <v>31</v>
      </c>
      <c r="C650" s="1">
        <v>5665</v>
      </c>
      <c r="D650" s="1">
        <f>C650</f>
        <v>5665</v>
      </c>
      <c r="E650" s="1">
        <v>0</v>
      </c>
      <c r="F650" s="1">
        <v>0</v>
      </c>
      <c r="G650" s="40">
        <f t="shared" si="118"/>
        <v>0</v>
      </c>
      <c r="H650" s="1"/>
      <c r="I650" s="1">
        <f>F650-E650</f>
        <v>0</v>
      </c>
      <c r="J650" s="1"/>
      <c r="K650" s="40"/>
      <c r="L650" s="1"/>
      <c r="M650" s="1"/>
      <c r="N650" s="1"/>
      <c r="O650" s="40">
        <f t="shared" si="119"/>
        <v>191.33474999999999</v>
      </c>
      <c r="P650" s="1">
        <v>0</v>
      </c>
      <c r="Q650" s="1">
        <v>191.33474999999999</v>
      </c>
      <c r="R650" s="1">
        <v>0</v>
      </c>
      <c r="S650" s="40">
        <v>191.33475000000001</v>
      </c>
      <c r="T650" s="1"/>
      <c r="U650" s="1">
        <v>191.33475000000001</v>
      </c>
      <c r="V650" s="1"/>
      <c r="W650" s="40">
        <v>191.33475000000001</v>
      </c>
      <c r="X650" s="1"/>
      <c r="Y650" s="1">
        <v>191.33475000000001</v>
      </c>
      <c r="Z650" s="1"/>
      <c r="AA650" s="20">
        <f t="shared" si="120"/>
        <v>0</v>
      </c>
      <c r="AB650" s="1">
        <f t="shared" si="121"/>
        <v>0</v>
      </c>
      <c r="AC650" s="40">
        <f t="shared" si="121"/>
        <v>0</v>
      </c>
      <c r="AD650" s="4">
        <f t="shared" si="121"/>
        <v>0</v>
      </c>
      <c r="AE650" s="40">
        <f t="shared" si="122"/>
        <v>0</v>
      </c>
      <c r="AF650" s="1"/>
      <c r="AG650" s="40"/>
      <c r="AH650" s="4"/>
      <c r="AI650" s="40"/>
      <c r="AJ650" s="40"/>
      <c r="AM650" s="119">
        <f t="shared" si="109"/>
        <v>0</v>
      </c>
      <c r="AN650" s="119">
        <f t="shared" ref="AN650:AN713" si="123">AA650-AE650</f>
        <v>0</v>
      </c>
    </row>
    <row r="651" spans="1:40" s="122" customFormat="1" ht="19.899999999999999" customHeight="1" x14ac:dyDescent="0.2">
      <c r="A651" s="15"/>
      <c r="B651" s="127" t="s">
        <v>32</v>
      </c>
      <c r="C651" s="1">
        <v>0</v>
      </c>
      <c r="D651" s="1"/>
      <c r="E651" s="1">
        <v>0</v>
      </c>
      <c r="F651" s="1">
        <v>0</v>
      </c>
      <c r="G651" s="40">
        <f t="shared" si="118"/>
        <v>0</v>
      </c>
      <c r="H651" s="1"/>
      <c r="I651" s="1">
        <f>F651-E651</f>
        <v>0</v>
      </c>
      <c r="J651" s="1"/>
      <c r="K651" s="40"/>
      <c r="L651" s="1"/>
      <c r="M651" s="1"/>
      <c r="N651" s="1"/>
      <c r="O651" s="40">
        <f t="shared" si="119"/>
        <v>0</v>
      </c>
      <c r="P651" s="1">
        <v>0</v>
      </c>
      <c r="Q651" s="1">
        <v>0</v>
      </c>
      <c r="R651" s="1">
        <v>0</v>
      </c>
      <c r="S651" s="40">
        <v>0</v>
      </c>
      <c r="T651" s="1"/>
      <c r="U651" s="1"/>
      <c r="V651" s="1"/>
      <c r="W651" s="40">
        <v>0</v>
      </c>
      <c r="X651" s="1"/>
      <c r="Y651" s="1"/>
      <c r="Z651" s="1"/>
      <c r="AA651" s="20">
        <f t="shared" si="120"/>
        <v>0</v>
      </c>
      <c r="AB651" s="1">
        <f t="shared" si="121"/>
        <v>0</v>
      </c>
      <c r="AC651" s="40">
        <f t="shared" si="121"/>
        <v>0</v>
      </c>
      <c r="AD651" s="4">
        <f t="shared" si="121"/>
        <v>0</v>
      </c>
      <c r="AE651" s="40">
        <f t="shared" si="122"/>
        <v>0</v>
      </c>
      <c r="AF651" s="1"/>
      <c r="AG651" s="40"/>
      <c r="AH651" s="4"/>
      <c r="AI651" s="40"/>
      <c r="AJ651" s="40"/>
      <c r="AM651" s="119">
        <f t="shared" ref="AM651:AM714" si="124">G651+W651-K651-S651</f>
        <v>0</v>
      </c>
      <c r="AN651" s="119">
        <f t="shared" si="123"/>
        <v>0</v>
      </c>
    </row>
    <row r="652" spans="1:40" s="122" customFormat="1" ht="19.899999999999999" customHeight="1" x14ac:dyDescent="0.2">
      <c r="A652" s="15"/>
      <c r="B652" s="127" t="s">
        <v>33</v>
      </c>
      <c r="C652" s="1">
        <v>0</v>
      </c>
      <c r="D652" s="1"/>
      <c r="E652" s="1">
        <v>0</v>
      </c>
      <c r="F652" s="1">
        <v>0</v>
      </c>
      <c r="G652" s="40">
        <f t="shared" si="118"/>
        <v>0</v>
      </c>
      <c r="H652" s="1"/>
      <c r="I652" s="1">
        <f>F652-E652</f>
        <v>0</v>
      </c>
      <c r="J652" s="1"/>
      <c r="K652" s="40"/>
      <c r="L652" s="1"/>
      <c r="M652" s="1"/>
      <c r="N652" s="1"/>
      <c r="O652" s="40">
        <f t="shared" si="119"/>
        <v>0</v>
      </c>
      <c r="P652" s="1">
        <v>0</v>
      </c>
      <c r="Q652" s="1">
        <v>0</v>
      </c>
      <c r="R652" s="1">
        <v>0</v>
      </c>
      <c r="S652" s="40">
        <v>0</v>
      </c>
      <c r="T652" s="1"/>
      <c r="U652" s="1"/>
      <c r="V652" s="1"/>
      <c r="W652" s="40">
        <v>0</v>
      </c>
      <c r="X652" s="1"/>
      <c r="Y652" s="1"/>
      <c r="Z652" s="1"/>
      <c r="AA652" s="20">
        <f t="shared" si="120"/>
        <v>0</v>
      </c>
      <c r="AB652" s="1">
        <f t="shared" si="121"/>
        <v>0</v>
      </c>
      <c r="AC652" s="40">
        <f t="shared" si="121"/>
        <v>0</v>
      </c>
      <c r="AD652" s="4">
        <f t="shared" si="121"/>
        <v>0</v>
      </c>
      <c r="AE652" s="40">
        <f t="shared" si="122"/>
        <v>0</v>
      </c>
      <c r="AF652" s="1"/>
      <c r="AG652" s="40"/>
      <c r="AH652" s="4"/>
      <c r="AI652" s="40"/>
      <c r="AJ652" s="40"/>
      <c r="AM652" s="119">
        <f t="shared" si="124"/>
        <v>0</v>
      </c>
      <c r="AN652" s="119">
        <f t="shared" si="123"/>
        <v>0</v>
      </c>
    </row>
    <row r="653" spans="1:40" s="122" customFormat="1" ht="19.899999999999999" customHeight="1" x14ac:dyDescent="0.2">
      <c r="A653" s="15"/>
      <c r="B653" s="127" t="s">
        <v>34</v>
      </c>
      <c r="C653" s="1">
        <v>256.55878999999999</v>
      </c>
      <c r="D653" s="1">
        <f>C653</f>
        <v>256.55878999999999</v>
      </c>
      <c r="E653" s="1">
        <v>0</v>
      </c>
      <c r="F653" s="1">
        <v>0</v>
      </c>
      <c r="G653" s="40">
        <f t="shared" si="118"/>
        <v>0</v>
      </c>
      <c r="H653" s="1"/>
      <c r="I653" s="1">
        <f>F653-E653</f>
        <v>0</v>
      </c>
      <c r="J653" s="1"/>
      <c r="K653" s="40"/>
      <c r="L653" s="1"/>
      <c r="M653" s="1"/>
      <c r="N653" s="1"/>
      <c r="O653" s="40">
        <f t="shared" si="119"/>
        <v>8.6652500000000003</v>
      </c>
      <c r="P653" s="1">
        <v>0</v>
      </c>
      <c r="Q653" s="1">
        <v>8.6652500000000003</v>
      </c>
      <c r="R653" s="1">
        <v>0</v>
      </c>
      <c r="S653" s="40">
        <f>T653+U653+V653</f>
        <v>8.6652499999999861</v>
      </c>
      <c r="T653" s="1">
        <f>T649-SUM(T650:T652)</f>
        <v>0</v>
      </c>
      <c r="U653" s="1">
        <f>U649-SUM(U650:U652)</f>
        <v>8.6652499999999861</v>
      </c>
      <c r="V653" s="1">
        <f>V649-SUM(V650:V652)</f>
        <v>0</v>
      </c>
      <c r="W653" s="40">
        <f>X653+Y653+Z653</f>
        <v>8.6652499999999861</v>
      </c>
      <c r="X653" s="1">
        <f>X649-SUM(X650:X652)</f>
        <v>0</v>
      </c>
      <c r="Y653" s="1">
        <f>Y649-SUM(Y650:Y652)</f>
        <v>8.6652499999999861</v>
      </c>
      <c r="Z653" s="1">
        <f>Z649-SUM(Z650:Z652)</f>
        <v>0</v>
      </c>
      <c r="AA653" s="20">
        <f t="shared" si="120"/>
        <v>0</v>
      </c>
      <c r="AB653" s="1">
        <f t="shared" si="121"/>
        <v>0</v>
      </c>
      <c r="AC653" s="40">
        <f t="shared" si="121"/>
        <v>0</v>
      </c>
      <c r="AD653" s="4">
        <f t="shared" si="121"/>
        <v>0</v>
      </c>
      <c r="AE653" s="40">
        <f t="shared" si="122"/>
        <v>0</v>
      </c>
      <c r="AF653" s="1"/>
      <c r="AG653" s="40"/>
      <c r="AH653" s="4"/>
      <c r="AI653" s="40"/>
      <c r="AJ653" s="40"/>
      <c r="AM653" s="119">
        <f t="shared" si="124"/>
        <v>0</v>
      </c>
      <c r="AN653" s="119">
        <f t="shared" si="123"/>
        <v>0</v>
      </c>
    </row>
    <row r="654" spans="1:40" s="122" customFormat="1" ht="73.150000000000006" hidden="1" customHeight="1" x14ac:dyDescent="0.2">
      <c r="A654" s="15"/>
      <c r="B654" s="155"/>
      <c r="C654" s="24"/>
      <c r="D654" s="24"/>
      <c r="E654" s="24"/>
      <c r="F654" s="24"/>
      <c r="G654" s="25"/>
      <c r="H654" s="26"/>
      <c r="I654" s="26"/>
      <c r="J654" s="26"/>
      <c r="K654" s="25"/>
      <c r="L654" s="26"/>
      <c r="M654" s="26"/>
      <c r="N654" s="26"/>
      <c r="O654" s="25"/>
      <c r="P654" s="26"/>
      <c r="Q654" s="26"/>
      <c r="R654" s="26"/>
      <c r="S654" s="40"/>
      <c r="T654" s="1"/>
      <c r="U654" s="1"/>
      <c r="V654" s="1"/>
      <c r="W654" s="25"/>
      <c r="X654" s="26"/>
      <c r="Y654" s="26"/>
      <c r="Z654" s="26"/>
      <c r="AA654" s="20"/>
      <c r="AB654" s="1"/>
      <c r="AC654" s="40"/>
      <c r="AD654" s="4"/>
      <c r="AE654" s="25"/>
      <c r="AF654" s="26"/>
      <c r="AG654" s="25"/>
      <c r="AH654" s="38"/>
      <c r="AI654" s="25"/>
      <c r="AJ654" s="25"/>
      <c r="AM654" s="119">
        <f t="shared" si="124"/>
        <v>0</v>
      </c>
      <c r="AN654" s="119">
        <f t="shared" si="123"/>
        <v>0</v>
      </c>
    </row>
    <row r="655" spans="1:40" s="122" customFormat="1" ht="19.899999999999999" hidden="1" customHeight="1" x14ac:dyDescent="0.2">
      <c r="A655" s="15"/>
      <c r="B655" s="127"/>
      <c r="C655" s="1"/>
      <c r="D655" s="1"/>
      <c r="E655" s="1"/>
      <c r="F655" s="1"/>
      <c r="G655" s="40"/>
      <c r="H655" s="1"/>
      <c r="I655" s="1"/>
      <c r="J655" s="1"/>
      <c r="K655" s="40"/>
      <c r="L655" s="1"/>
      <c r="M655" s="1"/>
      <c r="N655" s="1"/>
      <c r="O655" s="40"/>
      <c r="P655" s="1"/>
      <c r="Q655" s="1"/>
      <c r="R655" s="1"/>
      <c r="S655" s="40"/>
      <c r="T655" s="1"/>
      <c r="U655" s="1"/>
      <c r="V655" s="1"/>
      <c r="W655" s="40"/>
      <c r="X655" s="1"/>
      <c r="Y655" s="1"/>
      <c r="Z655" s="1"/>
      <c r="AA655" s="20"/>
      <c r="AB655" s="1"/>
      <c r="AC655" s="40"/>
      <c r="AD655" s="4"/>
      <c r="AE655" s="40"/>
      <c r="AF655" s="1"/>
      <c r="AG655" s="40"/>
      <c r="AH655" s="4"/>
      <c r="AI655" s="40"/>
      <c r="AJ655" s="40"/>
      <c r="AM655" s="119">
        <f t="shared" si="124"/>
        <v>0</v>
      </c>
      <c r="AN655" s="119">
        <f t="shared" si="123"/>
        <v>0</v>
      </c>
    </row>
    <row r="656" spans="1:40" s="122" customFormat="1" ht="19.899999999999999" hidden="1" customHeight="1" x14ac:dyDescent="0.2">
      <c r="A656" s="15"/>
      <c r="B656" s="127"/>
      <c r="C656" s="1"/>
      <c r="D656" s="1"/>
      <c r="E656" s="1"/>
      <c r="F656" s="1"/>
      <c r="G656" s="40"/>
      <c r="H656" s="1"/>
      <c r="I656" s="1"/>
      <c r="J656" s="1"/>
      <c r="K656" s="40"/>
      <c r="L656" s="1"/>
      <c r="M656" s="1"/>
      <c r="N656" s="1"/>
      <c r="O656" s="40"/>
      <c r="P656" s="1"/>
      <c r="Q656" s="1"/>
      <c r="R656" s="1"/>
      <c r="S656" s="40"/>
      <c r="T656" s="1"/>
      <c r="U656" s="1"/>
      <c r="V656" s="1"/>
      <c r="W656" s="40"/>
      <c r="X656" s="1"/>
      <c r="Y656" s="1"/>
      <c r="Z656" s="1"/>
      <c r="AA656" s="20"/>
      <c r="AB656" s="1"/>
      <c r="AC656" s="40"/>
      <c r="AD656" s="4"/>
      <c r="AE656" s="40"/>
      <c r="AF656" s="1"/>
      <c r="AG656" s="40"/>
      <c r="AH656" s="4"/>
      <c r="AI656" s="40"/>
      <c r="AJ656" s="40"/>
      <c r="AM656" s="119">
        <f t="shared" si="124"/>
        <v>0</v>
      </c>
      <c r="AN656" s="119">
        <f t="shared" si="123"/>
        <v>0</v>
      </c>
    </row>
    <row r="657" spans="1:40" s="122" customFormat="1" ht="19.899999999999999" hidden="1" customHeight="1" x14ac:dyDescent="0.2">
      <c r="A657" s="15"/>
      <c r="B657" s="127"/>
      <c r="C657" s="1"/>
      <c r="D657" s="1"/>
      <c r="E657" s="1"/>
      <c r="F657" s="1"/>
      <c r="G657" s="40"/>
      <c r="H657" s="1"/>
      <c r="I657" s="1"/>
      <c r="J657" s="1"/>
      <c r="K657" s="40"/>
      <c r="L657" s="1"/>
      <c r="M657" s="1"/>
      <c r="N657" s="1"/>
      <c r="O657" s="40"/>
      <c r="P657" s="1"/>
      <c r="Q657" s="1"/>
      <c r="R657" s="1"/>
      <c r="S657" s="40"/>
      <c r="T657" s="1"/>
      <c r="U657" s="1"/>
      <c r="V657" s="1"/>
      <c r="W657" s="40"/>
      <c r="X657" s="1"/>
      <c r="Y657" s="1"/>
      <c r="Z657" s="1"/>
      <c r="AA657" s="20"/>
      <c r="AB657" s="1"/>
      <c r="AC657" s="40"/>
      <c r="AD657" s="4"/>
      <c r="AE657" s="40"/>
      <c r="AF657" s="1"/>
      <c r="AG657" s="40"/>
      <c r="AH657" s="4"/>
      <c r="AI657" s="40"/>
      <c r="AJ657" s="40"/>
      <c r="AM657" s="119">
        <f t="shared" si="124"/>
        <v>0</v>
      </c>
      <c r="AN657" s="119">
        <f t="shared" si="123"/>
        <v>0</v>
      </c>
    </row>
    <row r="658" spans="1:40" s="122" customFormat="1" ht="19.899999999999999" hidden="1" customHeight="1" x14ac:dyDescent="0.2">
      <c r="A658" s="15"/>
      <c r="B658" s="127"/>
      <c r="C658" s="1"/>
      <c r="D658" s="1"/>
      <c r="E658" s="1"/>
      <c r="F658" s="1"/>
      <c r="G658" s="40"/>
      <c r="H658" s="1"/>
      <c r="I658" s="1"/>
      <c r="J658" s="1"/>
      <c r="K658" s="40"/>
      <c r="L658" s="1"/>
      <c r="M658" s="1"/>
      <c r="N658" s="1"/>
      <c r="O658" s="40"/>
      <c r="P658" s="1"/>
      <c r="Q658" s="1"/>
      <c r="R658" s="1"/>
      <c r="S658" s="40"/>
      <c r="T658" s="1"/>
      <c r="U658" s="1"/>
      <c r="V658" s="1"/>
      <c r="W658" s="40"/>
      <c r="X658" s="1"/>
      <c r="Y658" s="1"/>
      <c r="Z658" s="1"/>
      <c r="AA658" s="20"/>
      <c r="AB658" s="1"/>
      <c r="AC658" s="40"/>
      <c r="AD658" s="4"/>
      <c r="AE658" s="40"/>
      <c r="AF658" s="1"/>
      <c r="AG658" s="40"/>
      <c r="AH658" s="4"/>
      <c r="AI658" s="40"/>
      <c r="AJ658" s="40"/>
      <c r="AM658" s="119">
        <f t="shared" si="124"/>
        <v>0</v>
      </c>
      <c r="AN658" s="119">
        <f t="shared" si="123"/>
        <v>0</v>
      </c>
    </row>
    <row r="659" spans="1:40" s="122" customFormat="1" ht="24" customHeight="1" x14ac:dyDescent="0.2">
      <c r="A659" s="18"/>
      <c r="B659" s="123" t="s">
        <v>135</v>
      </c>
      <c r="C659" s="20">
        <f>C660</f>
        <v>1091833.0607500002</v>
      </c>
      <c r="D659" s="20">
        <f t="shared" ref="D659:S661" si="125">D660</f>
        <v>49445.670489999997</v>
      </c>
      <c r="E659" s="20">
        <f t="shared" si="125"/>
        <v>41764.400000000001</v>
      </c>
      <c r="F659" s="20">
        <f t="shared" si="125"/>
        <v>41764.440049999997</v>
      </c>
      <c r="G659" s="20">
        <f t="shared" si="125"/>
        <v>4.0050000000000002E-2</v>
      </c>
      <c r="H659" s="20">
        <f t="shared" si="125"/>
        <v>0</v>
      </c>
      <c r="I659" s="20">
        <f t="shared" si="125"/>
        <v>4.0050000000000002E-2</v>
      </c>
      <c r="J659" s="20">
        <f t="shared" si="125"/>
        <v>0</v>
      </c>
      <c r="K659" s="20">
        <f t="shared" si="125"/>
        <v>0</v>
      </c>
      <c r="L659" s="20">
        <f t="shared" si="125"/>
        <v>0</v>
      </c>
      <c r="M659" s="20">
        <f t="shared" si="125"/>
        <v>0</v>
      </c>
      <c r="N659" s="20">
        <f t="shared" si="125"/>
        <v>0</v>
      </c>
      <c r="O659" s="20">
        <f t="shared" si="125"/>
        <v>473971.20000000013</v>
      </c>
      <c r="P659" s="20">
        <f t="shared" si="125"/>
        <v>150000</v>
      </c>
      <c r="Q659" s="20">
        <f t="shared" si="125"/>
        <v>323971.20000000013</v>
      </c>
      <c r="R659" s="20">
        <f t="shared" si="125"/>
        <v>0</v>
      </c>
      <c r="S659" s="20">
        <f t="shared" si="125"/>
        <v>468224.36932</v>
      </c>
      <c r="T659" s="20">
        <f t="shared" ref="T659:AH661" si="126">T660</f>
        <v>150000</v>
      </c>
      <c r="U659" s="20">
        <f t="shared" si="126"/>
        <v>318224.36932</v>
      </c>
      <c r="V659" s="20">
        <f t="shared" si="126"/>
        <v>0</v>
      </c>
      <c r="W659" s="20">
        <f t="shared" si="126"/>
        <v>451576.47412000003</v>
      </c>
      <c r="X659" s="20">
        <f t="shared" si="126"/>
        <v>150000</v>
      </c>
      <c r="Y659" s="20">
        <f t="shared" si="126"/>
        <v>301576.47412000003</v>
      </c>
      <c r="Z659" s="20">
        <f t="shared" si="126"/>
        <v>0</v>
      </c>
      <c r="AA659" s="20">
        <f t="shared" si="126"/>
        <v>4.5770000026095659E-2</v>
      </c>
      <c r="AB659" s="20">
        <f t="shared" si="126"/>
        <v>0</v>
      </c>
      <c r="AC659" s="20">
        <f t="shared" si="126"/>
        <v>4.5770000026095659E-2</v>
      </c>
      <c r="AD659" s="20">
        <f t="shared" si="126"/>
        <v>0</v>
      </c>
      <c r="AE659" s="20">
        <f t="shared" si="126"/>
        <v>16647.90092</v>
      </c>
      <c r="AF659" s="20">
        <f t="shared" si="126"/>
        <v>0</v>
      </c>
      <c r="AG659" s="20">
        <f t="shared" si="126"/>
        <v>16647.90092</v>
      </c>
      <c r="AH659" s="20">
        <f t="shared" si="126"/>
        <v>0</v>
      </c>
      <c r="AI659" s="20"/>
      <c r="AJ659" s="20"/>
      <c r="AM659" s="119">
        <f t="shared" si="124"/>
        <v>-16647.855149999959</v>
      </c>
      <c r="AN659" s="119">
        <f t="shared" si="123"/>
        <v>-16647.855149999974</v>
      </c>
    </row>
    <row r="660" spans="1:40" s="122" customFormat="1" ht="36" customHeight="1" x14ac:dyDescent="0.2">
      <c r="A660" s="18"/>
      <c r="B660" s="124" t="s">
        <v>136</v>
      </c>
      <c r="C660" s="20">
        <f>C661</f>
        <v>1091833.0607500002</v>
      </c>
      <c r="D660" s="20">
        <f t="shared" si="125"/>
        <v>49445.670489999997</v>
      </c>
      <c r="E660" s="20">
        <f t="shared" si="125"/>
        <v>41764.400000000001</v>
      </c>
      <c r="F660" s="20">
        <f t="shared" si="125"/>
        <v>41764.440049999997</v>
      </c>
      <c r="G660" s="20">
        <f t="shared" si="125"/>
        <v>4.0050000000000002E-2</v>
      </c>
      <c r="H660" s="20">
        <f t="shared" si="125"/>
        <v>0</v>
      </c>
      <c r="I660" s="20">
        <f t="shared" si="125"/>
        <v>4.0050000000000002E-2</v>
      </c>
      <c r="J660" s="20">
        <f t="shared" si="125"/>
        <v>0</v>
      </c>
      <c r="K660" s="20">
        <f t="shared" si="125"/>
        <v>0</v>
      </c>
      <c r="L660" s="20">
        <f t="shared" si="125"/>
        <v>0</v>
      </c>
      <c r="M660" s="20">
        <f t="shared" si="125"/>
        <v>0</v>
      </c>
      <c r="N660" s="20">
        <f t="shared" si="125"/>
        <v>0</v>
      </c>
      <c r="O660" s="20">
        <f t="shared" si="125"/>
        <v>473971.20000000013</v>
      </c>
      <c r="P660" s="20">
        <f t="shared" si="125"/>
        <v>150000</v>
      </c>
      <c r="Q660" s="20">
        <f t="shared" si="125"/>
        <v>323971.20000000013</v>
      </c>
      <c r="R660" s="20">
        <f t="shared" si="125"/>
        <v>0</v>
      </c>
      <c r="S660" s="20">
        <f t="shared" si="125"/>
        <v>468224.36932</v>
      </c>
      <c r="T660" s="20">
        <f t="shared" si="126"/>
        <v>150000</v>
      </c>
      <c r="U660" s="20">
        <f t="shared" si="126"/>
        <v>318224.36932</v>
      </c>
      <c r="V660" s="20">
        <f t="shared" si="126"/>
        <v>0</v>
      </c>
      <c r="W660" s="20">
        <f t="shared" si="126"/>
        <v>451576.47412000003</v>
      </c>
      <c r="X660" s="20">
        <f t="shared" si="126"/>
        <v>150000</v>
      </c>
      <c r="Y660" s="20">
        <f t="shared" si="126"/>
        <v>301576.47412000003</v>
      </c>
      <c r="Z660" s="20">
        <f t="shared" si="126"/>
        <v>0</v>
      </c>
      <c r="AA660" s="20">
        <f t="shared" si="126"/>
        <v>4.5770000026095659E-2</v>
      </c>
      <c r="AB660" s="20">
        <f t="shared" si="126"/>
        <v>0</v>
      </c>
      <c r="AC660" s="20">
        <f t="shared" si="126"/>
        <v>4.5770000026095659E-2</v>
      </c>
      <c r="AD660" s="20">
        <f t="shared" si="126"/>
        <v>0</v>
      </c>
      <c r="AE660" s="20">
        <f t="shared" si="126"/>
        <v>16647.90092</v>
      </c>
      <c r="AF660" s="20">
        <f t="shared" si="126"/>
        <v>0</v>
      </c>
      <c r="AG660" s="20">
        <f t="shared" si="126"/>
        <v>16647.90092</v>
      </c>
      <c r="AH660" s="20">
        <f t="shared" si="126"/>
        <v>0</v>
      </c>
      <c r="AI660" s="20"/>
      <c r="AJ660" s="20"/>
      <c r="AM660" s="119">
        <f t="shared" si="124"/>
        <v>-16647.855149999959</v>
      </c>
      <c r="AN660" s="119">
        <f t="shared" si="123"/>
        <v>-16647.855149999974</v>
      </c>
    </row>
    <row r="661" spans="1:40" s="122" customFormat="1" ht="71.25" x14ac:dyDescent="0.2">
      <c r="A661" s="18"/>
      <c r="B661" s="125" t="s">
        <v>137</v>
      </c>
      <c r="C661" s="21">
        <f>C662</f>
        <v>1091833.0607500002</v>
      </c>
      <c r="D661" s="21">
        <f t="shared" si="125"/>
        <v>49445.670489999997</v>
      </c>
      <c r="E661" s="21">
        <f t="shared" si="125"/>
        <v>41764.400000000001</v>
      </c>
      <c r="F661" s="21">
        <f t="shared" si="125"/>
        <v>41764.440049999997</v>
      </c>
      <c r="G661" s="21">
        <f t="shared" si="125"/>
        <v>4.0050000000000002E-2</v>
      </c>
      <c r="H661" s="21">
        <f t="shared" si="125"/>
        <v>0</v>
      </c>
      <c r="I661" s="21">
        <f t="shared" si="125"/>
        <v>4.0050000000000002E-2</v>
      </c>
      <c r="J661" s="21">
        <f t="shared" si="125"/>
        <v>0</v>
      </c>
      <c r="K661" s="21">
        <f t="shared" si="125"/>
        <v>0</v>
      </c>
      <c r="L661" s="21">
        <f t="shared" si="125"/>
        <v>0</v>
      </c>
      <c r="M661" s="21">
        <f t="shared" si="125"/>
        <v>0</v>
      </c>
      <c r="N661" s="21">
        <f t="shared" si="125"/>
        <v>0</v>
      </c>
      <c r="O661" s="21">
        <f t="shared" si="125"/>
        <v>473971.20000000013</v>
      </c>
      <c r="P661" s="21">
        <f t="shared" si="125"/>
        <v>150000</v>
      </c>
      <c r="Q661" s="21">
        <f t="shared" si="125"/>
        <v>323971.20000000013</v>
      </c>
      <c r="R661" s="21">
        <f t="shared" si="125"/>
        <v>0</v>
      </c>
      <c r="S661" s="21">
        <f t="shared" si="125"/>
        <v>468224.36932</v>
      </c>
      <c r="T661" s="21">
        <f t="shared" si="126"/>
        <v>150000</v>
      </c>
      <c r="U661" s="21">
        <f t="shared" si="126"/>
        <v>318224.36932</v>
      </c>
      <c r="V661" s="21">
        <f t="shared" si="126"/>
        <v>0</v>
      </c>
      <c r="W661" s="21">
        <f t="shared" si="126"/>
        <v>451576.47412000003</v>
      </c>
      <c r="X661" s="21">
        <f t="shared" si="126"/>
        <v>150000</v>
      </c>
      <c r="Y661" s="21">
        <f t="shared" si="126"/>
        <v>301576.47412000003</v>
      </c>
      <c r="Z661" s="21">
        <f t="shared" si="126"/>
        <v>0</v>
      </c>
      <c r="AA661" s="21">
        <f t="shared" si="126"/>
        <v>4.5770000026095659E-2</v>
      </c>
      <c r="AB661" s="21">
        <f t="shared" si="126"/>
        <v>0</v>
      </c>
      <c r="AC661" s="21">
        <f t="shared" si="126"/>
        <v>4.5770000026095659E-2</v>
      </c>
      <c r="AD661" s="21">
        <f t="shared" si="126"/>
        <v>0</v>
      </c>
      <c r="AE661" s="21">
        <f t="shared" si="126"/>
        <v>16647.90092</v>
      </c>
      <c r="AF661" s="21">
        <f t="shared" si="126"/>
        <v>0</v>
      </c>
      <c r="AG661" s="21">
        <f t="shared" si="126"/>
        <v>16647.90092</v>
      </c>
      <c r="AH661" s="21">
        <f t="shared" si="126"/>
        <v>0</v>
      </c>
      <c r="AI661" s="21"/>
      <c r="AJ661" s="21"/>
      <c r="AM661" s="119">
        <f t="shared" si="124"/>
        <v>-16647.855149999959</v>
      </c>
      <c r="AN661" s="119">
        <f t="shared" si="123"/>
        <v>-16647.855149999974</v>
      </c>
    </row>
    <row r="662" spans="1:40" s="122" customFormat="1" ht="77.45" customHeight="1" x14ac:dyDescent="0.2">
      <c r="A662" s="18"/>
      <c r="B662" s="125" t="s">
        <v>138</v>
      </c>
      <c r="C662" s="21">
        <f>C663+C668+C673+C678+C683+C688+C693+C698+C703+C708+C713+C718+C723+C728+C733+C738+C743+C748+C753+C758</f>
        <v>1091833.0607500002</v>
      </c>
      <c r="D662" s="21">
        <f t="shared" ref="D662:AH662" si="127">D663+D668+D673+D678+D683+D688+D693+D698+D703+D708+D713+D718+D723+D728+D733+D738+D743+D748+D753+D758</f>
        <v>49445.670489999997</v>
      </c>
      <c r="E662" s="21">
        <f t="shared" si="127"/>
        <v>41764.400000000001</v>
      </c>
      <c r="F662" s="21">
        <f t="shared" si="127"/>
        <v>41764.440049999997</v>
      </c>
      <c r="G662" s="21">
        <f t="shared" si="127"/>
        <v>4.0050000000000002E-2</v>
      </c>
      <c r="H662" s="21">
        <f t="shared" si="127"/>
        <v>0</v>
      </c>
      <c r="I662" s="21">
        <f t="shared" si="127"/>
        <v>4.0050000000000002E-2</v>
      </c>
      <c r="J662" s="21">
        <f t="shared" si="127"/>
        <v>0</v>
      </c>
      <c r="K662" s="21">
        <f t="shared" si="127"/>
        <v>0</v>
      </c>
      <c r="L662" s="21">
        <f t="shared" si="127"/>
        <v>0</v>
      </c>
      <c r="M662" s="21">
        <f t="shared" si="127"/>
        <v>0</v>
      </c>
      <c r="N662" s="21">
        <f t="shared" si="127"/>
        <v>0</v>
      </c>
      <c r="O662" s="21">
        <f t="shared" si="127"/>
        <v>473971.20000000013</v>
      </c>
      <c r="P662" s="21">
        <f t="shared" si="127"/>
        <v>150000</v>
      </c>
      <c r="Q662" s="21">
        <f t="shared" si="127"/>
        <v>323971.20000000013</v>
      </c>
      <c r="R662" s="21">
        <f t="shared" si="127"/>
        <v>0</v>
      </c>
      <c r="S662" s="21">
        <f t="shared" si="127"/>
        <v>468224.36932</v>
      </c>
      <c r="T662" s="21">
        <f t="shared" si="127"/>
        <v>150000</v>
      </c>
      <c r="U662" s="21">
        <f t="shared" si="127"/>
        <v>318224.36932</v>
      </c>
      <c r="V662" s="21">
        <f t="shared" si="127"/>
        <v>0</v>
      </c>
      <c r="W662" s="21">
        <f t="shared" si="127"/>
        <v>451576.47412000003</v>
      </c>
      <c r="X662" s="21">
        <f t="shared" si="127"/>
        <v>150000</v>
      </c>
      <c r="Y662" s="21">
        <f t="shared" si="127"/>
        <v>301576.47412000003</v>
      </c>
      <c r="Z662" s="21">
        <f t="shared" si="127"/>
        <v>0</v>
      </c>
      <c r="AA662" s="21">
        <f t="shared" si="127"/>
        <v>4.5770000026095659E-2</v>
      </c>
      <c r="AB662" s="21">
        <f t="shared" si="127"/>
        <v>0</v>
      </c>
      <c r="AC662" s="21">
        <f t="shared" si="127"/>
        <v>4.5770000026095659E-2</v>
      </c>
      <c r="AD662" s="21">
        <f t="shared" si="127"/>
        <v>0</v>
      </c>
      <c r="AE662" s="21">
        <f t="shared" si="127"/>
        <v>16647.90092</v>
      </c>
      <c r="AF662" s="21">
        <f t="shared" si="127"/>
        <v>0</v>
      </c>
      <c r="AG662" s="21">
        <f t="shared" si="127"/>
        <v>16647.90092</v>
      </c>
      <c r="AH662" s="21">
        <f t="shared" si="127"/>
        <v>0</v>
      </c>
      <c r="AI662" s="21"/>
      <c r="AJ662" s="21"/>
      <c r="AM662" s="119">
        <f t="shared" si="124"/>
        <v>-16647.855149999959</v>
      </c>
      <c r="AN662" s="119">
        <f t="shared" si="123"/>
        <v>-16647.855149999974</v>
      </c>
    </row>
    <row r="663" spans="1:40" s="122" customFormat="1" ht="113.45" customHeight="1" x14ac:dyDescent="0.2">
      <c r="A663" s="16">
        <v>125</v>
      </c>
      <c r="B663" s="132" t="s">
        <v>139</v>
      </c>
      <c r="C663" s="24">
        <v>6000.4049899999991</v>
      </c>
      <c r="D663" s="24">
        <f>SUM(D664:D667)</f>
        <v>0</v>
      </c>
      <c r="E663" s="24">
        <v>0</v>
      </c>
      <c r="F663" s="24">
        <v>0</v>
      </c>
      <c r="G663" s="25">
        <f t="shared" ref="G663:G687" si="128">H663+I663+J663</f>
        <v>0</v>
      </c>
      <c r="H663" s="26"/>
      <c r="I663" s="26"/>
      <c r="J663" s="26"/>
      <c r="K663" s="25">
        <f>L663+M663+N663</f>
        <v>0</v>
      </c>
      <c r="L663" s="26"/>
      <c r="M663" s="26"/>
      <c r="N663" s="26"/>
      <c r="O663" s="25">
        <f t="shared" ref="O663:O687" si="129">P663+Q663+R663</f>
        <v>6010</v>
      </c>
      <c r="P663" s="26">
        <v>0</v>
      </c>
      <c r="Q663" s="26">
        <v>6010</v>
      </c>
      <c r="R663" s="26">
        <v>0</v>
      </c>
      <c r="S663" s="40">
        <f>T663+U663+V663</f>
        <v>6000.4049900000009</v>
      </c>
      <c r="T663" s="1">
        <v>0</v>
      </c>
      <c r="U663" s="1">
        <v>6000.4049900000009</v>
      </c>
      <c r="V663" s="1">
        <v>0</v>
      </c>
      <c r="W663" s="25">
        <f>X663+Y663+Z663</f>
        <v>6000.40499</v>
      </c>
      <c r="X663" s="26">
        <v>0</v>
      </c>
      <c r="Y663" s="26">
        <v>6000.40499</v>
      </c>
      <c r="Z663" s="26">
        <v>0</v>
      </c>
      <c r="AA663" s="20">
        <f t="shared" ref="AA663:AA687" si="130">AB663+AC663+AD663</f>
        <v>0</v>
      </c>
      <c r="AB663" s="1">
        <f t="shared" ref="AB663:AD687" si="131">X663+H663-L663-(T663-AF663)</f>
        <v>0</v>
      </c>
      <c r="AC663" s="40">
        <f t="shared" si="131"/>
        <v>0</v>
      </c>
      <c r="AD663" s="4">
        <f t="shared" si="131"/>
        <v>0</v>
      </c>
      <c r="AE663" s="25">
        <f t="shared" ref="AE663:AE687" si="132">AF663+AG663+AH663</f>
        <v>0</v>
      </c>
      <c r="AF663" s="26"/>
      <c r="AG663" s="25"/>
      <c r="AH663" s="38"/>
      <c r="AI663" s="25" t="s">
        <v>232</v>
      </c>
      <c r="AJ663" s="25" t="s">
        <v>232</v>
      </c>
      <c r="AM663" s="119">
        <f t="shared" si="124"/>
        <v>0</v>
      </c>
      <c r="AN663" s="119">
        <f t="shared" si="123"/>
        <v>0</v>
      </c>
    </row>
    <row r="664" spans="1:40" s="122" customFormat="1" ht="19.899999999999999" customHeight="1" x14ac:dyDescent="0.2">
      <c r="A664" s="16"/>
      <c r="B664" s="127" t="s">
        <v>31</v>
      </c>
      <c r="C664" s="1">
        <v>0</v>
      </c>
      <c r="D664" s="1">
        <f>C664</f>
        <v>0</v>
      </c>
      <c r="E664" s="1">
        <v>0</v>
      </c>
      <c r="F664" s="1">
        <v>0</v>
      </c>
      <c r="G664" s="40">
        <f t="shared" si="128"/>
        <v>0</v>
      </c>
      <c r="H664" s="1"/>
      <c r="I664" s="1">
        <f>F664-E664</f>
        <v>0</v>
      </c>
      <c r="J664" s="1"/>
      <c r="K664" s="40"/>
      <c r="L664" s="1"/>
      <c r="M664" s="1"/>
      <c r="N664" s="1"/>
      <c r="O664" s="40">
        <f t="shared" si="129"/>
        <v>0</v>
      </c>
      <c r="P664" s="1">
        <v>0</v>
      </c>
      <c r="Q664" s="1">
        <v>0</v>
      </c>
      <c r="R664" s="1">
        <v>0</v>
      </c>
      <c r="S664" s="40">
        <v>0</v>
      </c>
      <c r="T664" s="1"/>
      <c r="U664" s="1"/>
      <c r="V664" s="1"/>
      <c r="W664" s="40">
        <v>0</v>
      </c>
      <c r="X664" s="1"/>
      <c r="Y664" s="1"/>
      <c r="Z664" s="1"/>
      <c r="AA664" s="20">
        <f t="shared" si="130"/>
        <v>0</v>
      </c>
      <c r="AB664" s="1">
        <f t="shared" si="131"/>
        <v>0</v>
      </c>
      <c r="AC664" s="40">
        <f t="shared" si="131"/>
        <v>0</v>
      </c>
      <c r="AD664" s="4">
        <f t="shared" si="131"/>
        <v>0</v>
      </c>
      <c r="AE664" s="40">
        <f t="shared" si="132"/>
        <v>0</v>
      </c>
      <c r="AF664" s="1"/>
      <c r="AG664" s="40"/>
      <c r="AH664" s="4"/>
      <c r="AI664" s="40"/>
      <c r="AJ664" s="40"/>
      <c r="AM664" s="119">
        <f t="shared" si="124"/>
        <v>0</v>
      </c>
      <c r="AN664" s="119">
        <f t="shared" si="123"/>
        <v>0</v>
      </c>
    </row>
    <row r="665" spans="1:40" s="122" customFormat="1" ht="19.899999999999999" customHeight="1" x14ac:dyDescent="0.2">
      <c r="A665" s="16"/>
      <c r="B665" s="127" t="s">
        <v>32</v>
      </c>
      <c r="C665" s="1">
        <v>5559.0385399999996</v>
      </c>
      <c r="D665" s="1"/>
      <c r="E665" s="1">
        <v>0</v>
      </c>
      <c r="F665" s="1">
        <v>0</v>
      </c>
      <c r="G665" s="40">
        <f t="shared" si="128"/>
        <v>0</v>
      </c>
      <c r="H665" s="1"/>
      <c r="I665" s="1">
        <f>F665-E665</f>
        <v>0</v>
      </c>
      <c r="J665" s="1"/>
      <c r="K665" s="40"/>
      <c r="L665" s="1"/>
      <c r="M665" s="1"/>
      <c r="N665" s="1"/>
      <c r="O665" s="40">
        <f t="shared" si="129"/>
        <v>5559.0385399999996</v>
      </c>
      <c r="P665" s="1">
        <v>0</v>
      </c>
      <c r="Q665" s="1">
        <v>5559.0385399999996</v>
      </c>
      <c r="R665" s="1">
        <v>0</v>
      </c>
      <c r="S665" s="40">
        <v>5559.0385400000005</v>
      </c>
      <c r="T665" s="1"/>
      <c r="U665" s="1">
        <v>5559.0385400000005</v>
      </c>
      <c r="V665" s="1"/>
      <c r="W665" s="40">
        <v>5559.0385399999996</v>
      </c>
      <c r="X665" s="1"/>
      <c r="Y665" s="1">
        <v>5559.0385399999996</v>
      </c>
      <c r="Z665" s="1"/>
      <c r="AA665" s="20">
        <f t="shared" si="130"/>
        <v>0</v>
      </c>
      <c r="AB665" s="1">
        <f t="shared" si="131"/>
        <v>0</v>
      </c>
      <c r="AC665" s="40">
        <f t="shared" si="131"/>
        <v>0</v>
      </c>
      <c r="AD665" s="4">
        <f t="shared" si="131"/>
        <v>0</v>
      </c>
      <c r="AE665" s="40">
        <f t="shared" si="132"/>
        <v>0</v>
      </c>
      <c r="AF665" s="1"/>
      <c r="AG665" s="40"/>
      <c r="AH665" s="4"/>
      <c r="AI665" s="40"/>
      <c r="AJ665" s="40"/>
      <c r="AM665" s="119">
        <f t="shared" si="124"/>
        <v>0</v>
      </c>
      <c r="AN665" s="119">
        <f t="shared" si="123"/>
        <v>0</v>
      </c>
    </row>
    <row r="666" spans="1:40" s="122" customFormat="1" ht="19.899999999999999" customHeight="1" x14ac:dyDescent="0.2">
      <c r="A666" s="16"/>
      <c r="B666" s="127" t="s">
        <v>33</v>
      </c>
      <c r="C666" s="1">
        <v>0</v>
      </c>
      <c r="D666" s="1"/>
      <c r="E666" s="1">
        <v>0</v>
      </c>
      <c r="F666" s="1">
        <v>0</v>
      </c>
      <c r="G666" s="40">
        <f t="shared" si="128"/>
        <v>0</v>
      </c>
      <c r="H666" s="1"/>
      <c r="I666" s="1">
        <f>F666-E666</f>
        <v>0</v>
      </c>
      <c r="J666" s="1"/>
      <c r="K666" s="40"/>
      <c r="L666" s="1"/>
      <c r="M666" s="1"/>
      <c r="N666" s="1"/>
      <c r="O666" s="40">
        <f t="shared" si="129"/>
        <v>0</v>
      </c>
      <c r="P666" s="1">
        <v>0</v>
      </c>
      <c r="Q666" s="1">
        <v>0</v>
      </c>
      <c r="R666" s="1">
        <v>0</v>
      </c>
      <c r="S666" s="40">
        <v>0</v>
      </c>
      <c r="T666" s="1"/>
      <c r="U666" s="1"/>
      <c r="V666" s="1"/>
      <c r="W666" s="40">
        <v>0</v>
      </c>
      <c r="X666" s="1"/>
      <c r="Y666" s="1"/>
      <c r="Z666" s="1"/>
      <c r="AA666" s="20">
        <f t="shared" si="130"/>
        <v>0</v>
      </c>
      <c r="AB666" s="1">
        <f t="shared" si="131"/>
        <v>0</v>
      </c>
      <c r="AC666" s="40">
        <f t="shared" si="131"/>
        <v>0</v>
      </c>
      <c r="AD666" s="4">
        <f t="shared" si="131"/>
        <v>0</v>
      </c>
      <c r="AE666" s="40">
        <f t="shared" si="132"/>
        <v>0</v>
      </c>
      <c r="AF666" s="1"/>
      <c r="AG666" s="40"/>
      <c r="AH666" s="4"/>
      <c r="AI666" s="40"/>
      <c r="AJ666" s="40"/>
      <c r="AM666" s="119">
        <f t="shared" si="124"/>
        <v>0</v>
      </c>
      <c r="AN666" s="119">
        <f t="shared" si="123"/>
        <v>0</v>
      </c>
    </row>
    <row r="667" spans="1:40" s="122" customFormat="1" ht="19.899999999999999" customHeight="1" x14ac:dyDescent="0.2">
      <c r="A667" s="16"/>
      <c r="B667" s="127" t="s">
        <v>34</v>
      </c>
      <c r="C667" s="1">
        <v>441.36644999999999</v>
      </c>
      <c r="D667" s="1"/>
      <c r="E667" s="1">
        <v>0</v>
      </c>
      <c r="F667" s="1">
        <v>0</v>
      </c>
      <c r="G667" s="40">
        <f t="shared" si="128"/>
        <v>0</v>
      </c>
      <c r="H667" s="1"/>
      <c r="I667" s="1">
        <f>F667-E667</f>
        <v>0</v>
      </c>
      <c r="J667" s="1"/>
      <c r="K667" s="40"/>
      <c r="L667" s="1"/>
      <c r="M667" s="1"/>
      <c r="N667" s="1"/>
      <c r="O667" s="40">
        <f t="shared" si="129"/>
        <v>450.96146000000101</v>
      </c>
      <c r="P667" s="1">
        <v>0</v>
      </c>
      <c r="Q667" s="1">
        <v>450.96146000000101</v>
      </c>
      <c r="R667" s="1">
        <v>0</v>
      </c>
      <c r="S667" s="40">
        <f>T667+U667+V667</f>
        <v>441.36645000000044</v>
      </c>
      <c r="T667" s="1">
        <f>T663-SUM(T664:T666)</f>
        <v>0</v>
      </c>
      <c r="U667" s="1">
        <f>U663-SUM(U664:U666)</f>
        <v>441.36645000000044</v>
      </c>
      <c r="V667" s="1">
        <f>V663-SUM(V664:V666)</f>
        <v>0</v>
      </c>
      <c r="W667" s="40">
        <f>X667+Y667+Z667</f>
        <v>441.36645000000044</v>
      </c>
      <c r="X667" s="1">
        <f>X663-SUM(X664:X666)</f>
        <v>0</v>
      </c>
      <c r="Y667" s="1">
        <f>Y663-SUM(Y664:Y666)</f>
        <v>441.36645000000044</v>
      </c>
      <c r="Z667" s="1">
        <f>Z663-SUM(Z664:Z666)</f>
        <v>0</v>
      </c>
      <c r="AA667" s="20">
        <f t="shared" si="130"/>
        <v>0</v>
      </c>
      <c r="AB667" s="1">
        <f t="shared" si="131"/>
        <v>0</v>
      </c>
      <c r="AC667" s="40">
        <f t="shared" si="131"/>
        <v>0</v>
      </c>
      <c r="AD667" s="4">
        <f t="shared" si="131"/>
        <v>0</v>
      </c>
      <c r="AE667" s="40">
        <f t="shared" si="132"/>
        <v>0</v>
      </c>
      <c r="AF667" s="1"/>
      <c r="AG667" s="40"/>
      <c r="AH667" s="4"/>
      <c r="AI667" s="40"/>
      <c r="AJ667" s="40"/>
      <c r="AM667" s="119">
        <f t="shared" si="124"/>
        <v>0</v>
      </c>
      <c r="AN667" s="119">
        <f t="shared" si="123"/>
        <v>0</v>
      </c>
    </row>
    <row r="668" spans="1:40" s="122" customFormat="1" ht="94.9" customHeight="1" x14ac:dyDescent="0.2">
      <c r="A668" s="15">
        <v>126</v>
      </c>
      <c r="B668" s="134" t="s">
        <v>140</v>
      </c>
      <c r="C668" s="24">
        <v>6649.1497600000002</v>
      </c>
      <c r="D668" s="24">
        <f>SUM(D669:D672)</f>
        <v>0</v>
      </c>
      <c r="E668" s="24">
        <v>0</v>
      </c>
      <c r="F668" s="24">
        <v>0</v>
      </c>
      <c r="G668" s="25">
        <f t="shared" si="128"/>
        <v>0</v>
      </c>
      <c r="H668" s="26"/>
      <c r="I668" s="26"/>
      <c r="J668" s="26"/>
      <c r="K668" s="25">
        <f>L668+M668+N668</f>
        <v>0</v>
      </c>
      <c r="L668" s="26"/>
      <c r="M668" s="26"/>
      <c r="N668" s="26"/>
      <c r="O668" s="25">
        <f t="shared" si="129"/>
        <v>6650</v>
      </c>
      <c r="P668" s="26">
        <v>0</v>
      </c>
      <c r="Q668" s="26">
        <v>6650</v>
      </c>
      <c r="R668" s="26">
        <v>0</v>
      </c>
      <c r="S668" s="40">
        <f>T668+U668+V668</f>
        <v>6649.1497599999993</v>
      </c>
      <c r="T668" s="1">
        <v>0</v>
      </c>
      <c r="U668" s="1">
        <v>6649.1497599999993</v>
      </c>
      <c r="V668" s="1">
        <v>0</v>
      </c>
      <c r="W668" s="25">
        <f>X668+Y668+Z668</f>
        <v>6649.1497599999993</v>
      </c>
      <c r="X668" s="26">
        <v>0</v>
      </c>
      <c r="Y668" s="26">
        <v>6649.1497599999993</v>
      </c>
      <c r="Z668" s="26">
        <v>0</v>
      </c>
      <c r="AA668" s="20">
        <f t="shared" si="130"/>
        <v>0</v>
      </c>
      <c r="AB668" s="1">
        <f t="shared" si="131"/>
        <v>0</v>
      </c>
      <c r="AC668" s="40">
        <f t="shared" si="131"/>
        <v>0</v>
      </c>
      <c r="AD668" s="4">
        <f t="shared" si="131"/>
        <v>0</v>
      </c>
      <c r="AE668" s="25">
        <f t="shared" si="132"/>
        <v>0</v>
      </c>
      <c r="AF668" s="26"/>
      <c r="AG668" s="25"/>
      <c r="AH668" s="38"/>
      <c r="AI668" s="25" t="s">
        <v>232</v>
      </c>
      <c r="AJ668" s="25" t="s">
        <v>232</v>
      </c>
      <c r="AM668" s="119">
        <f t="shared" si="124"/>
        <v>0</v>
      </c>
      <c r="AN668" s="119">
        <f t="shared" si="123"/>
        <v>0</v>
      </c>
    </row>
    <row r="669" spans="1:40" s="122" customFormat="1" ht="19.899999999999999" customHeight="1" x14ac:dyDescent="0.2">
      <c r="A669" s="15"/>
      <c r="B669" s="127" t="s">
        <v>31</v>
      </c>
      <c r="C669" s="1">
        <v>0</v>
      </c>
      <c r="D669" s="1">
        <f>C669</f>
        <v>0</v>
      </c>
      <c r="E669" s="1">
        <v>0</v>
      </c>
      <c r="F669" s="1">
        <v>0</v>
      </c>
      <c r="G669" s="40">
        <f t="shared" si="128"/>
        <v>0</v>
      </c>
      <c r="H669" s="1"/>
      <c r="I669" s="1">
        <f>F669-E669</f>
        <v>0</v>
      </c>
      <c r="J669" s="1"/>
      <c r="K669" s="40"/>
      <c r="L669" s="1"/>
      <c r="M669" s="1"/>
      <c r="N669" s="1"/>
      <c r="O669" s="40">
        <f t="shared" si="129"/>
        <v>0</v>
      </c>
      <c r="P669" s="1">
        <v>0</v>
      </c>
      <c r="Q669" s="1">
        <v>0</v>
      </c>
      <c r="R669" s="1">
        <v>0</v>
      </c>
      <c r="S669" s="40">
        <v>0</v>
      </c>
      <c r="T669" s="1"/>
      <c r="U669" s="1"/>
      <c r="V669" s="1"/>
      <c r="W669" s="40">
        <v>0</v>
      </c>
      <c r="X669" s="1"/>
      <c r="Y669" s="1"/>
      <c r="Z669" s="1"/>
      <c r="AA669" s="20">
        <f t="shared" si="130"/>
        <v>0</v>
      </c>
      <c r="AB669" s="1">
        <f t="shared" si="131"/>
        <v>0</v>
      </c>
      <c r="AC669" s="40">
        <f t="shared" si="131"/>
        <v>0</v>
      </c>
      <c r="AD669" s="4">
        <f t="shared" si="131"/>
        <v>0</v>
      </c>
      <c r="AE669" s="40">
        <f t="shared" si="132"/>
        <v>0</v>
      </c>
      <c r="AF669" s="1"/>
      <c r="AG669" s="40"/>
      <c r="AH669" s="4"/>
      <c r="AI669" s="40"/>
      <c r="AJ669" s="40"/>
      <c r="AM669" s="119">
        <f t="shared" si="124"/>
        <v>0</v>
      </c>
      <c r="AN669" s="119">
        <f t="shared" si="123"/>
        <v>0</v>
      </c>
    </row>
    <row r="670" spans="1:40" s="122" customFormat="1" ht="19.899999999999999" customHeight="1" x14ac:dyDescent="0.2">
      <c r="A670" s="15"/>
      <c r="B670" s="127" t="s">
        <v>32</v>
      </c>
      <c r="C670" s="1">
        <v>6204.0557799999997</v>
      </c>
      <c r="D670" s="1"/>
      <c r="E670" s="1">
        <v>0</v>
      </c>
      <c r="F670" s="1">
        <v>0</v>
      </c>
      <c r="G670" s="40">
        <f t="shared" si="128"/>
        <v>0</v>
      </c>
      <c r="H670" s="1"/>
      <c r="I670" s="1">
        <f>F670-E670</f>
        <v>0</v>
      </c>
      <c r="J670" s="1"/>
      <c r="K670" s="40"/>
      <c r="L670" s="1"/>
      <c r="M670" s="1"/>
      <c r="N670" s="1"/>
      <c r="O670" s="40">
        <f t="shared" si="129"/>
        <v>6204.0557799999997</v>
      </c>
      <c r="P670" s="1">
        <v>0</v>
      </c>
      <c r="Q670" s="1">
        <v>6204.0557799999997</v>
      </c>
      <c r="R670" s="1">
        <v>0</v>
      </c>
      <c r="S670" s="40">
        <v>6204.0557799999997</v>
      </c>
      <c r="T670" s="1"/>
      <c r="U670" s="1">
        <v>6204.0557799999997</v>
      </c>
      <c r="V670" s="1"/>
      <c r="W670" s="40">
        <v>6204.0557799999997</v>
      </c>
      <c r="X670" s="1"/>
      <c r="Y670" s="1">
        <v>6204.0557799999997</v>
      </c>
      <c r="Z670" s="1"/>
      <c r="AA670" s="20">
        <f t="shared" si="130"/>
        <v>0</v>
      </c>
      <c r="AB670" s="1">
        <f t="shared" si="131"/>
        <v>0</v>
      </c>
      <c r="AC670" s="40">
        <f t="shared" si="131"/>
        <v>0</v>
      </c>
      <c r="AD670" s="4">
        <f t="shared" si="131"/>
        <v>0</v>
      </c>
      <c r="AE670" s="40">
        <f t="shared" si="132"/>
        <v>0</v>
      </c>
      <c r="AF670" s="1"/>
      <c r="AG670" s="40"/>
      <c r="AH670" s="4"/>
      <c r="AI670" s="40"/>
      <c r="AJ670" s="40"/>
      <c r="AM670" s="119">
        <f t="shared" si="124"/>
        <v>0</v>
      </c>
      <c r="AN670" s="119">
        <f t="shared" si="123"/>
        <v>0</v>
      </c>
    </row>
    <row r="671" spans="1:40" s="122" customFormat="1" ht="19.899999999999999" customHeight="1" x14ac:dyDescent="0.2">
      <c r="A671" s="15"/>
      <c r="B671" s="127" t="s">
        <v>33</v>
      </c>
      <c r="C671" s="1">
        <v>0</v>
      </c>
      <c r="D671" s="1"/>
      <c r="E671" s="1">
        <v>0</v>
      </c>
      <c r="F671" s="1">
        <v>0</v>
      </c>
      <c r="G671" s="40">
        <f t="shared" si="128"/>
        <v>0</v>
      </c>
      <c r="H671" s="1"/>
      <c r="I671" s="1">
        <f>F671-E671</f>
        <v>0</v>
      </c>
      <c r="J671" s="1"/>
      <c r="K671" s="40"/>
      <c r="L671" s="1"/>
      <c r="M671" s="1"/>
      <c r="N671" s="1"/>
      <c r="O671" s="40">
        <f t="shared" si="129"/>
        <v>0</v>
      </c>
      <c r="P671" s="1">
        <v>0</v>
      </c>
      <c r="Q671" s="1">
        <v>0</v>
      </c>
      <c r="R671" s="1">
        <v>0</v>
      </c>
      <c r="S671" s="40">
        <v>0</v>
      </c>
      <c r="T671" s="1"/>
      <c r="U671" s="1"/>
      <c r="V671" s="1"/>
      <c r="W671" s="40">
        <v>0</v>
      </c>
      <c r="X671" s="1"/>
      <c r="Y671" s="1"/>
      <c r="Z671" s="1"/>
      <c r="AA671" s="20">
        <f t="shared" si="130"/>
        <v>0</v>
      </c>
      <c r="AB671" s="1">
        <f t="shared" si="131"/>
        <v>0</v>
      </c>
      <c r="AC671" s="40">
        <f t="shared" si="131"/>
        <v>0</v>
      </c>
      <c r="AD671" s="4">
        <f t="shared" si="131"/>
        <v>0</v>
      </c>
      <c r="AE671" s="40">
        <f t="shared" si="132"/>
        <v>0</v>
      </c>
      <c r="AF671" s="1"/>
      <c r="AG671" s="40"/>
      <c r="AH671" s="4"/>
      <c r="AI671" s="40"/>
      <c r="AJ671" s="40"/>
      <c r="AM671" s="119">
        <f t="shared" si="124"/>
        <v>0</v>
      </c>
      <c r="AN671" s="119">
        <f t="shared" si="123"/>
        <v>0</v>
      </c>
    </row>
    <row r="672" spans="1:40" s="122" customFormat="1" ht="19.899999999999999" customHeight="1" x14ac:dyDescent="0.2">
      <c r="A672" s="15"/>
      <c r="B672" s="127" t="s">
        <v>34</v>
      </c>
      <c r="C672" s="1">
        <v>445.09397999999999</v>
      </c>
      <c r="D672" s="1"/>
      <c r="E672" s="1">
        <v>0</v>
      </c>
      <c r="F672" s="1">
        <v>0</v>
      </c>
      <c r="G672" s="40">
        <f t="shared" si="128"/>
        <v>0</v>
      </c>
      <c r="H672" s="1"/>
      <c r="I672" s="1">
        <f>F672-E672</f>
        <v>0</v>
      </c>
      <c r="J672" s="1"/>
      <c r="K672" s="40"/>
      <c r="L672" s="1"/>
      <c r="M672" s="1"/>
      <c r="N672" s="1"/>
      <c r="O672" s="40">
        <f t="shared" si="129"/>
        <v>445.94421999999975</v>
      </c>
      <c r="P672" s="1">
        <v>0</v>
      </c>
      <c r="Q672" s="1">
        <v>445.94421999999975</v>
      </c>
      <c r="R672" s="1">
        <v>0</v>
      </c>
      <c r="S672" s="40">
        <f>T672+U672+V672</f>
        <v>445.09397999999965</v>
      </c>
      <c r="T672" s="1">
        <f>T668-SUM(T669:T671)</f>
        <v>0</v>
      </c>
      <c r="U672" s="1">
        <f>U668-SUM(U669:U671)</f>
        <v>445.09397999999965</v>
      </c>
      <c r="V672" s="1">
        <f>V668-SUM(V669:V671)</f>
        <v>0</v>
      </c>
      <c r="W672" s="40">
        <f>X672+Y672+Z672</f>
        <v>445.09397999999965</v>
      </c>
      <c r="X672" s="1">
        <f>X668-SUM(X669:X671)</f>
        <v>0</v>
      </c>
      <c r="Y672" s="1">
        <f>Y668-SUM(Y669:Y671)</f>
        <v>445.09397999999965</v>
      </c>
      <c r="Z672" s="1">
        <f>Z668-SUM(Z669:Z671)</f>
        <v>0</v>
      </c>
      <c r="AA672" s="20">
        <f t="shared" si="130"/>
        <v>0</v>
      </c>
      <c r="AB672" s="1">
        <f t="shared" si="131"/>
        <v>0</v>
      </c>
      <c r="AC672" s="40">
        <f t="shared" si="131"/>
        <v>0</v>
      </c>
      <c r="AD672" s="4">
        <f t="shared" si="131"/>
        <v>0</v>
      </c>
      <c r="AE672" s="40">
        <f t="shared" si="132"/>
        <v>0</v>
      </c>
      <c r="AF672" s="1"/>
      <c r="AG672" s="40"/>
      <c r="AH672" s="4"/>
      <c r="AI672" s="40"/>
      <c r="AJ672" s="40"/>
      <c r="AM672" s="119">
        <f t="shared" si="124"/>
        <v>0</v>
      </c>
      <c r="AN672" s="119">
        <f t="shared" si="123"/>
        <v>0</v>
      </c>
    </row>
    <row r="673" spans="1:40" s="122" customFormat="1" ht="102.6" customHeight="1" x14ac:dyDescent="0.2">
      <c r="A673" s="15">
        <v>127</v>
      </c>
      <c r="B673" s="134" t="s">
        <v>141</v>
      </c>
      <c r="C673" s="24">
        <v>16554.287059999999</v>
      </c>
      <c r="D673" s="24">
        <f>SUM(D674:D677)</f>
        <v>2581.895</v>
      </c>
      <c r="E673" s="24">
        <v>0</v>
      </c>
      <c r="F673" s="24">
        <v>0</v>
      </c>
      <c r="G673" s="25">
        <f t="shared" si="128"/>
        <v>0</v>
      </c>
      <c r="H673" s="26"/>
      <c r="I673" s="26"/>
      <c r="J673" s="26"/>
      <c r="K673" s="25">
        <f>L673+M673+N673</f>
        <v>0</v>
      </c>
      <c r="L673" s="26"/>
      <c r="M673" s="26"/>
      <c r="N673" s="26"/>
      <c r="O673" s="25">
        <f t="shared" si="129"/>
        <v>1835</v>
      </c>
      <c r="P673" s="26">
        <v>0</v>
      </c>
      <c r="Q673" s="26">
        <v>1835</v>
      </c>
      <c r="R673" s="26">
        <v>0</v>
      </c>
      <c r="S673" s="40">
        <f>T673+U673+V673</f>
        <v>1748.8798099999999</v>
      </c>
      <c r="T673" s="1">
        <v>0</v>
      </c>
      <c r="U673" s="1">
        <v>1748.8798099999999</v>
      </c>
      <c r="V673" s="1">
        <v>0</v>
      </c>
      <c r="W673" s="25">
        <f>X673+Y673+Z673</f>
        <v>1748.8798099999999</v>
      </c>
      <c r="X673" s="26">
        <v>0</v>
      </c>
      <c r="Y673" s="26">
        <v>1748.8798099999999</v>
      </c>
      <c r="Z673" s="26">
        <v>0</v>
      </c>
      <c r="AA673" s="20">
        <f t="shared" si="130"/>
        <v>0</v>
      </c>
      <c r="AB673" s="1">
        <f t="shared" si="131"/>
        <v>0</v>
      </c>
      <c r="AC673" s="40">
        <f t="shared" si="131"/>
        <v>0</v>
      </c>
      <c r="AD673" s="4">
        <f t="shared" si="131"/>
        <v>0</v>
      </c>
      <c r="AE673" s="25">
        <f t="shared" si="132"/>
        <v>0</v>
      </c>
      <c r="AF673" s="26"/>
      <c r="AG673" s="25"/>
      <c r="AH673" s="38"/>
      <c r="AI673" s="25"/>
      <c r="AJ673" s="25"/>
      <c r="AM673" s="119">
        <f t="shared" si="124"/>
        <v>0</v>
      </c>
      <c r="AN673" s="119">
        <f t="shared" si="123"/>
        <v>0</v>
      </c>
    </row>
    <row r="674" spans="1:40" s="122" customFormat="1" ht="19.899999999999999" customHeight="1" x14ac:dyDescent="0.2">
      <c r="A674" s="15"/>
      <c r="B674" s="127" t="s">
        <v>31</v>
      </c>
      <c r="C674" s="1">
        <v>2581.895</v>
      </c>
      <c r="D674" s="1">
        <f>C674</f>
        <v>2581.895</v>
      </c>
      <c r="E674" s="1">
        <v>0</v>
      </c>
      <c r="F674" s="1">
        <v>0</v>
      </c>
      <c r="G674" s="40">
        <f t="shared" si="128"/>
        <v>0</v>
      </c>
      <c r="H674" s="1"/>
      <c r="I674" s="1">
        <f>F674-E674</f>
        <v>0</v>
      </c>
      <c r="J674" s="1"/>
      <c r="K674" s="40"/>
      <c r="L674" s="1"/>
      <c r="M674" s="1"/>
      <c r="N674" s="1"/>
      <c r="O674" s="40">
        <f t="shared" si="129"/>
        <v>1689.91086</v>
      </c>
      <c r="P674" s="1">
        <v>0</v>
      </c>
      <c r="Q674" s="1">
        <v>1689.91086</v>
      </c>
      <c r="R674" s="1">
        <v>0</v>
      </c>
      <c r="S674" s="40">
        <v>1689.91086</v>
      </c>
      <c r="T674" s="1"/>
      <c r="U674" s="1">
        <v>1689.91086</v>
      </c>
      <c r="V674" s="1"/>
      <c r="W674" s="40">
        <v>1689.91086</v>
      </c>
      <c r="X674" s="1"/>
      <c r="Y674" s="1">
        <v>1689.91086</v>
      </c>
      <c r="Z674" s="1"/>
      <c r="AA674" s="20">
        <f t="shared" si="130"/>
        <v>0</v>
      </c>
      <c r="AB674" s="1">
        <f t="shared" si="131"/>
        <v>0</v>
      </c>
      <c r="AC674" s="40">
        <f t="shared" si="131"/>
        <v>0</v>
      </c>
      <c r="AD674" s="4">
        <f t="shared" si="131"/>
        <v>0</v>
      </c>
      <c r="AE674" s="40">
        <f t="shared" si="132"/>
        <v>0</v>
      </c>
      <c r="AF674" s="1"/>
      <c r="AG674" s="40"/>
      <c r="AH674" s="4"/>
      <c r="AI674" s="40"/>
      <c r="AJ674" s="40"/>
      <c r="AM674" s="119">
        <f t="shared" si="124"/>
        <v>0</v>
      </c>
      <c r="AN674" s="119">
        <f t="shared" si="123"/>
        <v>0</v>
      </c>
    </row>
    <row r="675" spans="1:40" s="122" customFormat="1" ht="19.899999999999999" customHeight="1" x14ac:dyDescent="0.2">
      <c r="A675" s="15"/>
      <c r="B675" s="127" t="s">
        <v>32</v>
      </c>
      <c r="C675" s="1">
        <v>13185.38148</v>
      </c>
      <c r="D675" s="1"/>
      <c r="E675" s="1">
        <v>0</v>
      </c>
      <c r="F675" s="1">
        <v>0</v>
      </c>
      <c r="G675" s="40">
        <f t="shared" si="128"/>
        <v>0</v>
      </c>
      <c r="H675" s="1"/>
      <c r="I675" s="1">
        <f>F675-E675</f>
        <v>0</v>
      </c>
      <c r="J675" s="1"/>
      <c r="K675" s="40"/>
      <c r="L675" s="1"/>
      <c r="M675" s="1"/>
      <c r="N675" s="1"/>
      <c r="O675" s="40">
        <f t="shared" si="129"/>
        <v>0</v>
      </c>
      <c r="P675" s="1">
        <v>0</v>
      </c>
      <c r="Q675" s="1">
        <v>0</v>
      </c>
      <c r="R675" s="1">
        <v>0</v>
      </c>
      <c r="S675" s="40">
        <v>0</v>
      </c>
      <c r="T675" s="1"/>
      <c r="U675" s="1"/>
      <c r="V675" s="1"/>
      <c r="W675" s="40">
        <v>0</v>
      </c>
      <c r="X675" s="1"/>
      <c r="Y675" s="1"/>
      <c r="Z675" s="1"/>
      <c r="AA675" s="20">
        <f t="shared" si="130"/>
        <v>0</v>
      </c>
      <c r="AB675" s="1">
        <f t="shared" si="131"/>
        <v>0</v>
      </c>
      <c r="AC675" s="40">
        <f t="shared" si="131"/>
        <v>0</v>
      </c>
      <c r="AD675" s="4">
        <f t="shared" si="131"/>
        <v>0</v>
      </c>
      <c r="AE675" s="40">
        <f t="shared" si="132"/>
        <v>0</v>
      </c>
      <c r="AF675" s="1"/>
      <c r="AG675" s="40"/>
      <c r="AH675" s="4"/>
      <c r="AI675" s="40"/>
      <c r="AJ675" s="40"/>
      <c r="AM675" s="119">
        <f t="shared" si="124"/>
        <v>0</v>
      </c>
      <c r="AN675" s="119">
        <f t="shared" si="123"/>
        <v>0</v>
      </c>
    </row>
    <row r="676" spans="1:40" s="122" customFormat="1" ht="19.899999999999999" customHeight="1" x14ac:dyDescent="0.2">
      <c r="A676" s="15"/>
      <c r="B676" s="127" t="s">
        <v>33</v>
      </c>
      <c r="C676" s="1">
        <v>0</v>
      </c>
      <c r="D676" s="1"/>
      <c r="E676" s="1">
        <v>0</v>
      </c>
      <c r="F676" s="1">
        <v>0</v>
      </c>
      <c r="G676" s="40">
        <f t="shared" si="128"/>
        <v>0</v>
      </c>
      <c r="H676" s="1"/>
      <c r="I676" s="1">
        <f>F676-E676</f>
        <v>0</v>
      </c>
      <c r="J676" s="1"/>
      <c r="K676" s="40"/>
      <c r="L676" s="1"/>
      <c r="M676" s="1"/>
      <c r="N676" s="1"/>
      <c r="O676" s="40">
        <f t="shared" si="129"/>
        <v>0</v>
      </c>
      <c r="P676" s="1">
        <v>0</v>
      </c>
      <c r="Q676" s="1">
        <v>0</v>
      </c>
      <c r="R676" s="1">
        <v>0</v>
      </c>
      <c r="S676" s="40">
        <v>0</v>
      </c>
      <c r="T676" s="1"/>
      <c r="U676" s="1"/>
      <c r="V676" s="1"/>
      <c r="W676" s="40">
        <v>0</v>
      </c>
      <c r="X676" s="1"/>
      <c r="Y676" s="1"/>
      <c r="Z676" s="1"/>
      <c r="AA676" s="20">
        <f t="shared" si="130"/>
        <v>0</v>
      </c>
      <c r="AB676" s="1">
        <f t="shared" si="131"/>
        <v>0</v>
      </c>
      <c r="AC676" s="40">
        <f t="shared" si="131"/>
        <v>0</v>
      </c>
      <c r="AD676" s="4">
        <f t="shared" si="131"/>
        <v>0</v>
      </c>
      <c r="AE676" s="40">
        <f t="shared" si="132"/>
        <v>0</v>
      </c>
      <c r="AF676" s="1"/>
      <c r="AG676" s="40"/>
      <c r="AH676" s="4"/>
      <c r="AI676" s="40"/>
      <c r="AJ676" s="40"/>
      <c r="AM676" s="119">
        <f t="shared" si="124"/>
        <v>0</v>
      </c>
      <c r="AN676" s="119">
        <f t="shared" si="123"/>
        <v>0</v>
      </c>
    </row>
    <row r="677" spans="1:40" s="122" customFormat="1" ht="19.899999999999999" customHeight="1" x14ac:dyDescent="0.2">
      <c r="A677" s="15"/>
      <c r="B677" s="127" t="s">
        <v>34</v>
      </c>
      <c r="C677" s="1">
        <v>787.01057999999989</v>
      </c>
      <c r="D677" s="1"/>
      <c r="E677" s="1">
        <v>0</v>
      </c>
      <c r="F677" s="1">
        <v>0</v>
      </c>
      <c r="G677" s="40">
        <f t="shared" si="128"/>
        <v>0</v>
      </c>
      <c r="H677" s="1"/>
      <c r="I677" s="1">
        <f>F677-E677</f>
        <v>0</v>
      </c>
      <c r="J677" s="1"/>
      <c r="K677" s="40"/>
      <c r="L677" s="1"/>
      <c r="M677" s="1"/>
      <c r="N677" s="1"/>
      <c r="O677" s="40">
        <f t="shared" si="129"/>
        <v>145.08914000000013</v>
      </c>
      <c r="P677" s="1">
        <v>0</v>
      </c>
      <c r="Q677" s="1">
        <v>145.08914000000013</v>
      </c>
      <c r="R677" s="1">
        <v>0</v>
      </c>
      <c r="S677" s="40">
        <f>T677+U677+V677</f>
        <v>58.96894999999995</v>
      </c>
      <c r="T677" s="1">
        <f>T673-SUM(T674:T676)</f>
        <v>0</v>
      </c>
      <c r="U677" s="1">
        <f>U673-SUM(U674:U676)</f>
        <v>58.96894999999995</v>
      </c>
      <c r="V677" s="1">
        <f>V673-SUM(V674:V676)</f>
        <v>0</v>
      </c>
      <c r="W677" s="40">
        <f>X677+Y677+Z677</f>
        <v>58.96894999999995</v>
      </c>
      <c r="X677" s="1">
        <f>X673-SUM(X674:X676)</f>
        <v>0</v>
      </c>
      <c r="Y677" s="1">
        <f>Y673-SUM(Y674:Y676)</f>
        <v>58.96894999999995</v>
      </c>
      <c r="Z677" s="1">
        <f>Z673-SUM(Z674:Z676)</f>
        <v>0</v>
      </c>
      <c r="AA677" s="20">
        <f t="shared" si="130"/>
        <v>0</v>
      </c>
      <c r="AB677" s="1">
        <f t="shared" si="131"/>
        <v>0</v>
      </c>
      <c r="AC677" s="40">
        <f t="shared" si="131"/>
        <v>0</v>
      </c>
      <c r="AD677" s="4">
        <f t="shared" si="131"/>
        <v>0</v>
      </c>
      <c r="AE677" s="40">
        <f t="shared" si="132"/>
        <v>0</v>
      </c>
      <c r="AF677" s="1"/>
      <c r="AG677" s="40"/>
      <c r="AH677" s="4"/>
      <c r="AI677" s="40"/>
      <c r="AJ677" s="40"/>
      <c r="AM677" s="119">
        <f t="shared" si="124"/>
        <v>0</v>
      </c>
      <c r="AN677" s="119">
        <f t="shared" si="123"/>
        <v>0</v>
      </c>
    </row>
    <row r="678" spans="1:40" s="122" customFormat="1" ht="45.6" customHeight="1" x14ac:dyDescent="0.2">
      <c r="A678" s="16">
        <v>128</v>
      </c>
      <c r="B678" s="156" t="s">
        <v>142</v>
      </c>
      <c r="C678" s="24">
        <v>957973.57476000022</v>
      </c>
      <c r="D678" s="24">
        <f>SUM(D679:D682)</f>
        <v>41764.400000000001</v>
      </c>
      <c r="E678" s="24">
        <v>41764.400000000001</v>
      </c>
      <c r="F678" s="24">
        <v>41764.440049999997</v>
      </c>
      <c r="G678" s="25">
        <f t="shared" si="128"/>
        <v>4.0050000000000002E-2</v>
      </c>
      <c r="H678" s="26"/>
      <c r="I678" s="26">
        <v>4.0050000000000002E-2</v>
      </c>
      <c r="J678" s="26"/>
      <c r="K678" s="25">
        <f>L678+M678+N678</f>
        <v>0</v>
      </c>
      <c r="L678" s="26"/>
      <c r="M678" s="26"/>
      <c r="N678" s="26"/>
      <c r="O678" s="25">
        <f t="shared" si="129"/>
        <v>357658.8</v>
      </c>
      <c r="P678" s="26">
        <v>150000</v>
      </c>
      <c r="Q678" s="26">
        <v>207658.8</v>
      </c>
      <c r="R678" s="26">
        <v>0</v>
      </c>
      <c r="S678" s="40">
        <f>T678+U678+V678</f>
        <v>357658.73028999998</v>
      </c>
      <c r="T678" s="1">
        <v>150000</v>
      </c>
      <c r="U678" s="1">
        <v>207658.73028999998</v>
      </c>
      <c r="V678" s="1">
        <v>0</v>
      </c>
      <c r="W678" s="25">
        <f>X678+Y678+Z678</f>
        <v>341010.83509000001</v>
      </c>
      <c r="X678" s="26">
        <v>150000</v>
      </c>
      <c r="Y678" s="26">
        <v>191010.83509000001</v>
      </c>
      <c r="Z678" s="26">
        <v>0</v>
      </c>
      <c r="AA678" s="20">
        <f t="shared" si="130"/>
        <v>4.5770000026095659E-2</v>
      </c>
      <c r="AB678" s="1">
        <f t="shared" si="131"/>
        <v>0</v>
      </c>
      <c r="AC678" s="40">
        <f t="shared" si="131"/>
        <v>4.5770000026095659E-2</v>
      </c>
      <c r="AD678" s="4">
        <f t="shared" si="131"/>
        <v>0</v>
      </c>
      <c r="AE678" s="26">
        <f t="shared" si="132"/>
        <v>16647.90092</v>
      </c>
      <c r="AF678" s="26"/>
      <c r="AG678" s="25">
        <f>SUM(AG679:AG682)</f>
        <v>16647.90092</v>
      </c>
      <c r="AH678" s="38"/>
      <c r="AI678" s="25"/>
      <c r="AJ678" s="25"/>
      <c r="AM678" s="119">
        <f t="shared" si="124"/>
        <v>-16647.855149999959</v>
      </c>
      <c r="AN678" s="119">
        <f t="shared" si="123"/>
        <v>-16647.855149999974</v>
      </c>
    </row>
    <row r="679" spans="1:40" s="122" customFormat="1" ht="19.899999999999999" customHeight="1" x14ac:dyDescent="0.2">
      <c r="A679" s="16"/>
      <c r="B679" s="127" t="s">
        <v>31</v>
      </c>
      <c r="C679" s="1">
        <v>40220.767</v>
      </c>
      <c r="D679" s="1">
        <f>C679</f>
        <v>40220.767</v>
      </c>
      <c r="E679" s="1">
        <v>40220.767</v>
      </c>
      <c r="F679" s="1">
        <v>40220.767</v>
      </c>
      <c r="G679" s="40">
        <f t="shared" si="128"/>
        <v>0</v>
      </c>
      <c r="H679" s="1"/>
      <c r="I679" s="1">
        <f>F679-E679</f>
        <v>0</v>
      </c>
      <c r="J679" s="1"/>
      <c r="K679" s="40"/>
      <c r="L679" s="1"/>
      <c r="M679" s="1"/>
      <c r="N679" s="1"/>
      <c r="O679" s="40">
        <f t="shared" si="129"/>
        <v>0</v>
      </c>
      <c r="P679" s="1">
        <v>0</v>
      </c>
      <c r="Q679" s="1">
        <v>0</v>
      </c>
      <c r="R679" s="1">
        <v>0</v>
      </c>
      <c r="S679" s="40">
        <v>0</v>
      </c>
      <c r="T679" s="1"/>
      <c r="U679" s="1"/>
      <c r="V679" s="1"/>
      <c r="W679" s="40">
        <v>0</v>
      </c>
      <c r="X679" s="1"/>
      <c r="Y679" s="1"/>
      <c r="Z679" s="1"/>
      <c r="AA679" s="20">
        <f t="shared" si="130"/>
        <v>0</v>
      </c>
      <c r="AB679" s="1">
        <f t="shared" si="131"/>
        <v>0</v>
      </c>
      <c r="AC679" s="40">
        <f t="shared" si="131"/>
        <v>0</v>
      </c>
      <c r="AD679" s="4">
        <f t="shared" si="131"/>
        <v>0</v>
      </c>
      <c r="AE679" s="40">
        <f t="shared" si="132"/>
        <v>0</v>
      </c>
      <c r="AF679" s="1"/>
      <c r="AG679" s="40"/>
      <c r="AH679" s="4"/>
      <c r="AI679" s="40"/>
      <c r="AJ679" s="40"/>
      <c r="AM679" s="119">
        <f t="shared" si="124"/>
        <v>0</v>
      </c>
      <c r="AN679" s="119">
        <f t="shared" si="123"/>
        <v>0</v>
      </c>
    </row>
    <row r="680" spans="1:40" s="122" customFormat="1" ht="19.899999999999999" customHeight="1" x14ac:dyDescent="0.2">
      <c r="A680" s="16"/>
      <c r="B680" s="127" t="s">
        <v>32</v>
      </c>
      <c r="C680" s="1">
        <v>761379.33400000003</v>
      </c>
      <c r="D680" s="1"/>
      <c r="E680" s="1">
        <v>0</v>
      </c>
      <c r="F680" s="1">
        <v>0</v>
      </c>
      <c r="G680" s="40">
        <f t="shared" si="128"/>
        <v>0</v>
      </c>
      <c r="H680" s="1"/>
      <c r="I680" s="1">
        <f>F680-E680</f>
        <v>0</v>
      </c>
      <c r="J680" s="1"/>
      <c r="K680" s="40"/>
      <c r="L680" s="1"/>
      <c r="M680" s="1"/>
      <c r="N680" s="1"/>
      <c r="O680" s="40">
        <f t="shared" si="129"/>
        <v>308977.67599999998</v>
      </c>
      <c r="P680" s="1">
        <v>150000</v>
      </c>
      <c r="Q680" s="1">
        <v>158977.67600000001</v>
      </c>
      <c r="R680" s="1">
        <v>0</v>
      </c>
      <c r="S680" s="40">
        <v>308977.67600000004</v>
      </c>
      <c r="T680" s="1">
        <v>150000.00000000003</v>
      </c>
      <c r="U680" s="1">
        <v>158977.67600000004</v>
      </c>
      <c r="V680" s="1"/>
      <c r="W680" s="40">
        <v>308977.67600000004</v>
      </c>
      <c r="X680" s="1">
        <v>150000.00000000003</v>
      </c>
      <c r="Y680" s="1">
        <v>158977.68171999999</v>
      </c>
      <c r="Z680" s="1"/>
      <c r="AA680" s="20">
        <f t="shared" si="130"/>
        <v>5.7199999573640525E-3</v>
      </c>
      <c r="AB680" s="1">
        <f t="shared" si="131"/>
        <v>0</v>
      </c>
      <c r="AC680" s="40">
        <f t="shared" si="131"/>
        <v>5.7199999573640525E-3</v>
      </c>
      <c r="AD680" s="4">
        <f t="shared" si="131"/>
        <v>0</v>
      </c>
      <c r="AE680" s="40">
        <f t="shared" si="132"/>
        <v>0</v>
      </c>
      <c r="AF680" s="1"/>
      <c r="AG680" s="40"/>
      <c r="AH680" s="4"/>
      <c r="AI680" s="40"/>
      <c r="AJ680" s="40"/>
      <c r="AM680" s="119">
        <f t="shared" si="124"/>
        <v>0</v>
      </c>
      <c r="AN680" s="119">
        <f t="shared" si="123"/>
        <v>5.7199999573640525E-3</v>
      </c>
    </row>
    <row r="681" spans="1:40" s="122" customFormat="1" ht="19.899999999999999" customHeight="1" x14ac:dyDescent="0.2">
      <c r="A681" s="16"/>
      <c r="B681" s="127" t="s">
        <v>33</v>
      </c>
      <c r="C681" s="1">
        <v>27518.16</v>
      </c>
      <c r="D681" s="1"/>
      <c r="E681" s="1">
        <v>0</v>
      </c>
      <c r="F681" s="1">
        <v>0</v>
      </c>
      <c r="G681" s="40">
        <f t="shared" si="128"/>
        <v>0</v>
      </c>
      <c r="H681" s="1"/>
      <c r="I681" s="1">
        <f>F681-E681</f>
        <v>0</v>
      </c>
      <c r="J681" s="1"/>
      <c r="K681" s="40"/>
      <c r="L681" s="1"/>
      <c r="M681" s="1"/>
      <c r="N681" s="1"/>
      <c r="O681" s="40">
        <f t="shared" si="129"/>
        <v>0</v>
      </c>
      <c r="P681" s="1">
        <v>0</v>
      </c>
      <c r="Q681" s="1">
        <v>0</v>
      </c>
      <c r="R681" s="1">
        <v>0</v>
      </c>
      <c r="S681" s="40">
        <v>0</v>
      </c>
      <c r="T681" s="1"/>
      <c r="U681" s="1"/>
      <c r="V681" s="1"/>
      <c r="W681" s="40">
        <v>0</v>
      </c>
      <c r="X681" s="1"/>
      <c r="Y681" s="1"/>
      <c r="Z681" s="1"/>
      <c r="AA681" s="20">
        <f t="shared" si="130"/>
        <v>0</v>
      </c>
      <c r="AB681" s="1">
        <f t="shared" si="131"/>
        <v>0</v>
      </c>
      <c r="AC681" s="40">
        <f t="shared" si="131"/>
        <v>0</v>
      </c>
      <c r="AD681" s="4">
        <f t="shared" si="131"/>
        <v>0</v>
      </c>
      <c r="AE681" s="40">
        <f t="shared" si="132"/>
        <v>0</v>
      </c>
      <c r="AF681" s="1"/>
      <c r="AG681" s="40"/>
      <c r="AH681" s="4"/>
      <c r="AI681" s="40"/>
      <c r="AJ681" s="40"/>
      <c r="AM681" s="119">
        <f t="shared" si="124"/>
        <v>0</v>
      </c>
      <c r="AN681" s="119">
        <f t="shared" si="123"/>
        <v>0</v>
      </c>
    </row>
    <row r="682" spans="1:40" s="122" customFormat="1" ht="19.899999999999999" customHeight="1" x14ac:dyDescent="0.2">
      <c r="A682" s="16"/>
      <c r="B682" s="127" t="s">
        <v>34</v>
      </c>
      <c r="C682" s="1">
        <v>128855.31376000018</v>
      </c>
      <c r="D682" s="1">
        <v>1543.6330000000016</v>
      </c>
      <c r="E682" s="1">
        <v>1543.6330000000016</v>
      </c>
      <c r="F682" s="1">
        <v>1543.6730500000001</v>
      </c>
      <c r="G682" s="40">
        <f t="shared" si="128"/>
        <v>4.004999999847314E-2</v>
      </c>
      <c r="H682" s="1"/>
      <c r="I682" s="1">
        <f>F682-E682</f>
        <v>4.004999999847314E-2</v>
      </c>
      <c r="J682" s="1"/>
      <c r="K682" s="40"/>
      <c r="L682" s="1"/>
      <c r="M682" s="1"/>
      <c r="N682" s="1"/>
      <c r="O682" s="40">
        <f t="shared" si="129"/>
        <v>48681.123999999851</v>
      </c>
      <c r="P682" s="1">
        <v>0</v>
      </c>
      <c r="Q682" s="1">
        <v>48681.123999999851</v>
      </c>
      <c r="R682" s="1">
        <v>0</v>
      </c>
      <c r="S682" s="40">
        <f>T682+U682+V682</f>
        <v>48681.054289999942</v>
      </c>
      <c r="T682" s="1">
        <f>T678-SUM(T679:T681)</f>
        <v>0</v>
      </c>
      <c r="U682" s="1">
        <f>U678-SUM(U679:U681)</f>
        <v>48681.054289999942</v>
      </c>
      <c r="V682" s="1">
        <f>V678-SUM(V679:V681)</f>
        <v>0</v>
      </c>
      <c r="W682" s="40">
        <f>X682+Y682+Z682</f>
        <v>32033.153370000015</v>
      </c>
      <c r="X682" s="1">
        <f>X678-SUM(X679:X681)</f>
        <v>0</v>
      </c>
      <c r="Y682" s="1">
        <f>Y678-SUM(Y679:Y681)</f>
        <v>32033.153370000015</v>
      </c>
      <c r="Z682" s="1">
        <f>Z678-SUM(Z679:Z681)</f>
        <v>0</v>
      </c>
      <c r="AA682" s="20">
        <f t="shared" si="130"/>
        <v>4.0050000072369585E-2</v>
      </c>
      <c r="AB682" s="1">
        <f t="shared" si="131"/>
        <v>0</v>
      </c>
      <c r="AC682" s="40">
        <f t="shared" si="131"/>
        <v>4.0050000072369585E-2</v>
      </c>
      <c r="AD682" s="4">
        <f t="shared" si="131"/>
        <v>0</v>
      </c>
      <c r="AE682" s="40">
        <f t="shared" si="132"/>
        <v>16647.90092</v>
      </c>
      <c r="AF682" s="1"/>
      <c r="AG682" s="40">
        <v>16647.90092</v>
      </c>
      <c r="AH682" s="4"/>
      <c r="AI682" s="40"/>
      <c r="AJ682" s="40"/>
      <c r="AM682" s="119">
        <f t="shared" si="124"/>
        <v>-16647.860869999928</v>
      </c>
      <c r="AN682" s="119">
        <f t="shared" si="123"/>
        <v>-16647.860869999928</v>
      </c>
    </row>
    <row r="683" spans="1:40" s="122" customFormat="1" ht="43.9" customHeight="1" x14ac:dyDescent="0.2">
      <c r="A683" s="15">
        <v>129</v>
      </c>
      <c r="B683" s="134" t="s">
        <v>143</v>
      </c>
      <c r="C683" s="24">
        <v>5099.3754900000004</v>
      </c>
      <c r="D683" s="24">
        <f>SUM(D684:D687)</f>
        <v>5099.3754900000004</v>
      </c>
      <c r="E683" s="24">
        <v>0</v>
      </c>
      <c r="F683" s="24">
        <v>0</v>
      </c>
      <c r="G683" s="25">
        <f t="shared" si="128"/>
        <v>0</v>
      </c>
      <c r="H683" s="26"/>
      <c r="I683" s="26"/>
      <c r="J683" s="26"/>
      <c r="K683" s="25">
        <f>L683+M683+N683</f>
        <v>0</v>
      </c>
      <c r="L683" s="26"/>
      <c r="M683" s="26"/>
      <c r="N683" s="26"/>
      <c r="O683" s="25">
        <f t="shared" si="129"/>
        <v>5120</v>
      </c>
      <c r="P683" s="26">
        <v>0</v>
      </c>
      <c r="Q683" s="26">
        <v>5120</v>
      </c>
      <c r="R683" s="26">
        <v>0</v>
      </c>
      <c r="S683" s="40">
        <f>T683+U683+V683</f>
        <v>5045.9466799999991</v>
      </c>
      <c r="T683" s="1">
        <v>0</v>
      </c>
      <c r="U683" s="1">
        <v>5045.9466799999991</v>
      </c>
      <c r="V683" s="1">
        <v>0</v>
      </c>
      <c r="W683" s="25">
        <f>X683+Y683+Z683</f>
        <v>5045.9466799999991</v>
      </c>
      <c r="X683" s="26">
        <v>0</v>
      </c>
      <c r="Y683" s="26">
        <v>5045.9466799999991</v>
      </c>
      <c r="Z683" s="26">
        <v>0</v>
      </c>
      <c r="AA683" s="20">
        <f t="shared" si="130"/>
        <v>0</v>
      </c>
      <c r="AB683" s="1">
        <f t="shared" si="131"/>
        <v>0</v>
      </c>
      <c r="AC683" s="40">
        <f t="shared" si="131"/>
        <v>0</v>
      </c>
      <c r="AD683" s="4">
        <f t="shared" si="131"/>
        <v>0</v>
      </c>
      <c r="AE683" s="25">
        <f t="shared" si="132"/>
        <v>0</v>
      </c>
      <c r="AF683" s="26"/>
      <c r="AG683" s="25"/>
      <c r="AH683" s="38"/>
      <c r="AI683" s="25"/>
      <c r="AJ683" s="25"/>
      <c r="AM683" s="119">
        <f t="shared" si="124"/>
        <v>0</v>
      </c>
      <c r="AN683" s="119">
        <f t="shared" si="123"/>
        <v>0</v>
      </c>
    </row>
    <row r="684" spans="1:40" s="122" customFormat="1" ht="19.899999999999999" customHeight="1" x14ac:dyDescent="0.2">
      <c r="A684" s="15"/>
      <c r="B684" s="127" t="s">
        <v>31</v>
      </c>
      <c r="C684" s="1">
        <v>4814.96</v>
      </c>
      <c r="D684" s="1">
        <f>C684</f>
        <v>4814.96</v>
      </c>
      <c r="E684" s="1">
        <v>0</v>
      </c>
      <c r="F684" s="1">
        <v>0</v>
      </c>
      <c r="G684" s="40">
        <f t="shared" si="128"/>
        <v>0</v>
      </c>
      <c r="H684" s="1"/>
      <c r="I684" s="1">
        <f>F684-E684</f>
        <v>0</v>
      </c>
      <c r="J684" s="1"/>
      <c r="K684" s="40"/>
      <c r="L684" s="1"/>
      <c r="M684" s="1"/>
      <c r="N684" s="1"/>
      <c r="O684" s="40">
        <f t="shared" si="129"/>
        <v>4814.96</v>
      </c>
      <c r="P684" s="1">
        <v>0</v>
      </c>
      <c r="Q684" s="1">
        <v>4814.96</v>
      </c>
      <c r="R684" s="1">
        <v>0</v>
      </c>
      <c r="S684" s="40">
        <v>4814.96</v>
      </c>
      <c r="T684" s="1"/>
      <c r="U684" s="1">
        <v>4814.96</v>
      </c>
      <c r="V684" s="1"/>
      <c r="W684" s="40">
        <v>4814.96</v>
      </c>
      <c r="X684" s="1"/>
      <c r="Y684" s="1">
        <v>4814.96</v>
      </c>
      <c r="Z684" s="1"/>
      <c r="AA684" s="20">
        <f t="shared" si="130"/>
        <v>0</v>
      </c>
      <c r="AB684" s="1">
        <f t="shared" si="131"/>
        <v>0</v>
      </c>
      <c r="AC684" s="40">
        <f t="shared" si="131"/>
        <v>0</v>
      </c>
      <c r="AD684" s="4">
        <f t="shared" si="131"/>
        <v>0</v>
      </c>
      <c r="AE684" s="40">
        <f t="shared" si="132"/>
        <v>0</v>
      </c>
      <c r="AF684" s="1"/>
      <c r="AG684" s="40"/>
      <c r="AH684" s="4"/>
      <c r="AI684" s="40"/>
      <c r="AJ684" s="40"/>
      <c r="AM684" s="119">
        <f t="shared" si="124"/>
        <v>0</v>
      </c>
      <c r="AN684" s="119">
        <f t="shared" si="123"/>
        <v>0</v>
      </c>
    </row>
    <row r="685" spans="1:40" s="122" customFormat="1" ht="19.899999999999999" customHeight="1" x14ac:dyDescent="0.2">
      <c r="A685" s="15"/>
      <c r="B685" s="127" t="s">
        <v>32</v>
      </c>
      <c r="C685" s="1">
        <v>0</v>
      </c>
      <c r="D685" s="1"/>
      <c r="E685" s="1">
        <v>0</v>
      </c>
      <c r="F685" s="1">
        <v>0</v>
      </c>
      <c r="G685" s="40">
        <f t="shared" si="128"/>
        <v>0</v>
      </c>
      <c r="H685" s="1"/>
      <c r="I685" s="1">
        <f>F685-E685</f>
        <v>0</v>
      </c>
      <c r="J685" s="1"/>
      <c r="K685" s="40"/>
      <c r="L685" s="1"/>
      <c r="M685" s="1"/>
      <c r="N685" s="1"/>
      <c r="O685" s="40">
        <f t="shared" si="129"/>
        <v>0</v>
      </c>
      <c r="P685" s="1">
        <v>0</v>
      </c>
      <c r="Q685" s="1">
        <v>0</v>
      </c>
      <c r="R685" s="1">
        <v>0</v>
      </c>
      <c r="S685" s="40">
        <v>0</v>
      </c>
      <c r="T685" s="1"/>
      <c r="U685" s="1"/>
      <c r="V685" s="1"/>
      <c r="W685" s="40">
        <v>0</v>
      </c>
      <c r="X685" s="1"/>
      <c r="Y685" s="1"/>
      <c r="Z685" s="1"/>
      <c r="AA685" s="20">
        <f t="shared" si="130"/>
        <v>0</v>
      </c>
      <c r="AB685" s="1">
        <f t="shared" si="131"/>
        <v>0</v>
      </c>
      <c r="AC685" s="40">
        <f t="shared" si="131"/>
        <v>0</v>
      </c>
      <c r="AD685" s="4">
        <f t="shared" si="131"/>
        <v>0</v>
      </c>
      <c r="AE685" s="40">
        <f t="shared" si="132"/>
        <v>0</v>
      </c>
      <c r="AF685" s="1"/>
      <c r="AG685" s="40"/>
      <c r="AH685" s="4"/>
      <c r="AI685" s="40"/>
      <c r="AJ685" s="40"/>
      <c r="AM685" s="119">
        <f t="shared" si="124"/>
        <v>0</v>
      </c>
      <c r="AN685" s="119">
        <f t="shared" si="123"/>
        <v>0</v>
      </c>
    </row>
    <row r="686" spans="1:40" s="122" customFormat="1" ht="19.899999999999999" customHeight="1" x14ac:dyDescent="0.2">
      <c r="A686" s="15"/>
      <c r="B686" s="127" t="s">
        <v>33</v>
      </c>
      <c r="C686" s="1">
        <v>0</v>
      </c>
      <c r="D686" s="1"/>
      <c r="E686" s="1">
        <v>0</v>
      </c>
      <c r="F686" s="1">
        <v>0</v>
      </c>
      <c r="G686" s="40">
        <f t="shared" si="128"/>
        <v>0</v>
      </c>
      <c r="H686" s="1"/>
      <c r="I686" s="1">
        <f>F686-E686</f>
        <v>0</v>
      </c>
      <c r="J686" s="1"/>
      <c r="K686" s="40"/>
      <c r="L686" s="1"/>
      <c r="M686" s="1"/>
      <c r="N686" s="1"/>
      <c r="O686" s="40">
        <f t="shared" si="129"/>
        <v>0</v>
      </c>
      <c r="P686" s="1">
        <v>0</v>
      </c>
      <c r="Q686" s="1">
        <v>0</v>
      </c>
      <c r="R686" s="1">
        <v>0</v>
      </c>
      <c r="S686" s="40">
        <v>0</v>
      </c>
      <c r="T686" s="1"/>
      <c r="U686" s="1"/>
      <c r="V686" s="1"/>
      <c r="W686" s="40">
        <v>0</v>
      </c>
      <c r="X686" s="1"/>
      <c r="Y686" s="1"/>
      <c r="Z686" s="1"/>
      <c r="AA686" s="20">
        <f t="shared" si="130"/>
        <v>0</v>
      </c>
      <c r="AB686" s="1">
        <f t="shared" si="131"/>
        <v>0</v>
      </c>
      <c r="AC686" s="40">
        <f t="shared" si="131"/>
        <v>0</v>
      </c>
      <c r="AD686" s="4">
        <f t="shared" si="131"/>
        <v>0</v>
      </c>
      <c r="AE686" s="40">
        <f t="shared" si="132"/>
        <v>0</v>
      </c>
      <c r="AF686" s="1"/>
      <c r="AG686" s="40"/>
      <c r="AH686" s="4"/>
      <c r="AI686" s="40"/>
      <c r="AJ686" s="40"/>
      <c r="AM686" s="119">
        <f t="shared" si="124"/>
        <v>0</v>
      </c>
      <c r="AN686" s="119">
        <f t="shared" si="123"/>
        <v>0</v>
      </c>
    </row>
    <row r="687" spans="1:40" s="122" customFormat="1" ht="19.899999999999999" customHeight="1" x14ac:dyDescent="0.2">
      <c r="A687" s="15"/>
      <c r="B687" s="127" t="s">
        <v>34</v>
      </c>
      <c r="C687" s="1">
        <v>284.41548999999998</v>
      </c>
      <c r="D687" s="1">
        <f>C687</f>
        <v>284.41548999999998</v>
      </c>
      <c r="E687" s="1">
        <v>0</v>
      </c>
      <c r="F687" s="1">
        <v>0</v>
      </c>
      <c r="G687" s="40">
        <f t="shared" si="128"/>
        <v>0</v>
      </c>
      <c r="H687" s="1"/>
      <c r="I687" s="1">
        <f>F687-E687</f>
        <v>0</v>
      </c>
      <c r="J687" s="1"/>
      <c r="K687" s="40"/>
      <c r="L687" s="1"/>
      <c r="M687" s="1"/>
      <c r="N687" s="1"/>
      <c r="O687" s="40">
        <f t="shared" si="129"/>
        <v>305.03999999999962</v>
      </c>
      <c r="P687" s="1">
        <v>0</v>
      </c>
      <c r="Q687" s="1">
        <v>305.03999999999962</v>
      </c>
      <c r="R687" s="1">
        <v>0</v>
      </c>
      <c r="S687" s="40">
        <f>T687+U687+V687</f>
        <v>230.98667999999907</v>
      </c>
      <c r="T687" s="1">
        <f>T683-SUM(T684:T686)</f>
        <v>0</v>
      </c>
      <c r="U687" s="1">
        <f>U683-SUM(U684:U686)</f>
        <v>230.98667999999907</v>
      </c>
      <c r="V687" s="1">
        <f>V683-SUM(V684:V686)</f>
        <v>0</v>
      </c>
      <c r="W687" s="40">
        <f>X687+Y687+Z687</f>
        <v>230.98667999999907</v>
      </c>
      <c r="X687" s="1">
        <f>X683-SUM(X684:X686)</f>
        <v>0</v>
      </c>
      <c r="Y687" s="1">
        <f>Y683-SUM(Y684:Y686)</f>
        <v>230.98667999999907</v>
      </c>
      <c r="Z687" s="1">
        <f>Z683-SUM(Z684:Z686)</f>
        <v>0</v>
      </c>
      <c r="AA687" s="20">
        <f t="shared" si="130"/>
        <v>0</v>
      </c>
      <c r="AB687" s="1">
        <f t="shared" si="131"/>
        <v>0</v>
      </c>
      <c r="AC687" s="40">
        <f t="shared" si="131"/>
        <v>0</v>
      </c>
      <c r="AD687" s="4">
        <f t="shared" si="131"/>
        <v>0</v>
      </c>
      <c r="AE687" s="40">
        <f t="shared" si="132"/>
        <v>0</v>
      </c>
      <c r="AF687" s="1"/>
      <c r="AG687" s="40"/>
      <c r="AH687" s="4"/>
      <c r="AI687" s="40"/>
      <c r="AJ687" s="40"/>
      <c r="AM687" s="119">
        <f t="shared" si="124"/>
        <v>0</v>
      </c>
      <c r="AN687" s="119">
        <f t="shared" si="123"/>
        <v>0</v>
      </c>
    </row>
    <row r="688" spans="1:40" s="122" customFormat="1" ht="43.9" hidden="1" customHeight="1" x14ac:dyDescent="0.2">
      <c r="A688" s="15"/>
      <c r="B688" s="134"/>
      <c r="C688" s="24"/>
      <c r="D688" s="24"/>
      <c r="E688" s="24"/>
      <c r="F688" s="24"/>
      <c r="G688" s="25"/>
      <c r="H688" s="26"/>
      <c r="I688" s="26"/>
      <c r="J688" s="26"/>
      <c r="K688" s="25"/>
      <c r="L688" s="26"/>
      <c r="M688" s="26"/>
      <c r="N688" s="26"/>
      <c r="O688" s="25"/>
      <c r="P688" s="26"/>
      <c r="Q688" s="26"/>
      <c r="R688" s="26"/>
      <c r="S688" s="40"/>
      <c r="T688" s="1"/>
      <c r="U688" s="1"/>
      <c r="V688" s="1"/>
      <c r="W688" s="25"/>
      <c r="X688" s="26"/>
      <c r="Y688" s="26"/>
      <c r="Z688" s="26"/>
      <c r="AA688" s="20"/>
      <c r="AB688" s="1"/>
      <c r="AC688" s="40"/>
      <c r="AD688" s="4"/>
      <c r="AE688" s="25"/>
      <c r="AF688" s="26"/>
      <c r="AG688" s="25"/>
      <c r="AH688" s="38"/>
      <c r="AI688" s="25"/>
      <c r="AJ688" s="25"/>
      <c r="AM688" s="119">
        <f t="shared" si="124"/>
        <v>0</v>
      </c>
      <c r="AN688" s="119">
        <f t="shared" si="123"/>
        <v>0</v>
      </c>
    </row>
    <row r="689" spans="1:40" s="122" customFormat="1" ht="19.899999999999999" hidden="1" customHeight="1" x14ac:dyDescent="0.2">
      <c r="A689" s="15"/>
      <c r="B689" s="127"/>
      <c r="C689" s="1"/>
      <c r="D689" s="1"/>
      <c r="E689" s="1"/>
      <c r="F689" s="1"/>
      <c r="G689" s="40"/>
      <c r="H689" s="1"/>
      <c r="I689" s="1"/>
      <c r="J689" s="1"/>
      <c r="K689" s="40"/>
      <c r="L689" s="1"/>
      <c r="M689" s="1"/>
      <c r="N689" s="1"/>
      <c r="O689" s="40"/>
      <c r="P689" s="1"/>
      <c r="Q689" s="1"/>
      <c r="R689" s="1"/>
      <c r="S689" s="40"/>
      <c r="T689" s="1"/>
      <c r="U689" s="1"/>
      <c r="V689" s="1"/>
      <c r="W689" s="40"/>
      <c r="X689" s="1"/>
      <c r="Y689" s="1"/>
      <c r="Z689" s="1"/>
      <c r="AA689" s="20"/>
      <c r="AB689" s="1"/>
      <c r="AC689" s="40"/>
      <c r="AD689" s="4"/>
      <c r="AE689" s="40"/>
      <c r="AF689" s="1"/>
      <c r="AG689" s="40"/>
      <c r="AH689" s="4"/>
      <c r="AI689" s="40"/>
      <c r="AJ689" s="40"/>
      <c r="AM689" s="119">
        <f t="shared" si="124"/>
        <v>0</v>
      </c>
      <c r="AN689" s="119">
        <f t="shared" si="123"/>
        <v>0</v>
      </c>
    </row>
    <row r="690" spans="1:40" s="122" customFormat="1" ht="19.899999999999999" hidden="1" customHeight="1" x14ac:dyDescent="0.2">
      <c r="A690" s="15"/>
      <c r="B690" s="127"/>
      <c r="C690" s="1"/>
      <c r="D690" s="1"/>
      <c r="E690" s="1"/>
      <c r="F690" s="1"/>
      <c r="G690" s="40"/>
      <c r="H690" s="1"/>
      <c r="I690" s="1"/>
      <c r="J690" s="1"/>
      <c r="K690" s="40"/>
      <c r="L690" s="1"/>
      <c r="M690" s="1"/>
      <c r="N690" s="1"/>
      <c r="O690" s="40"/>
      <c r="P690" s="1"/>
      <c r="Q690" s="1"/>
      <c r="R690" s="1"/>
      <c r="S690" s="40"/>
      <c r="T690" s="1"/>
      <c r="U690" s="1"/>
      <c r="V690" s="1"/>
      <c r="W690" s="40"/>
      <c r="X690" s="1"/>
      <c r="Y690" s="1"/>
      <c r="Z690" s="1"/>
      <c r="AA690" s="20"/>
      <c r="AB690" s="1"/>
      <c r="AC690" s="40"/>
      <c r="AD690" s="4"/>
      <c r="AE690" s="40"/>
      <c r="AF690" s="1"/>
      <c r="AG690" s="40"/>
      <c r="AH690" s="4"/>
      <c r="AI690" s="40"/>
      <c r="AJ690" s="40"/>
      <c r="AM690" s="119">
        <f t="shared" si="124"/>
        <v>0</v>
      </c>
      <c r="AN690" s="119">
        <f t="shared" si="123"/>
        <v>0</v>
      </c>
    </row>
    <row r="691" spans="1:40" s="122" customFormat="1" ht="19.899999999999999" hidden="1" customHeight="1" x14ac:dyDescent="0.2">
      <c r="A691" s="15"/>
      <c r="B691" s="127"/>
      <c r="C691" s="1"/>
      <c r="D691" s="1"/>
      <c r="E691" s="1"/>
      <c r="F691" s="1"/>
      <c r="G691" s="40"/>
      <c r="H691" s="1"/>
      <c r="I691" s="1"/>
      <c r="J691" s="1"/>
      <c r="K691" s="40"/>
      <c r="L691" s="1"/>
      <c r="M691" s="1"/>
      <c r="N691" s="1"/>
      <c r="O691" s="40"/>
      <c r="P691" s="1"/>
      <c r="Q691" s="1"/>
      <c r="R691" s="1"/>
      <c r="S691" s="40"/>
      <c r="T691" s="1"/>
      <c r="U691" s="1"/>
      <c r="V691" s="1"/>
      <c r="W691" s="40"/>
      <c r="X691" s="1"/>
      <c r="Y691" s="1"/>
      <c r="Z691" s="1"/>
      <c r="AA691" s="20"/>
      <c r="AB691" s="1"/>
      <c r="AC691" s="40"/>
      <c r="AD691" s="4"/>
      <c r="AE691" s="40"/>
      <c r="AF691" s="1"/>
      <c r="AG691" s="40"/>
      <c r="AH691" s="4"/>
      <c r="AI691" s="40"/>
      <c r="AJ691" s="40"/>
      <c r="AM691" s="119">
        <f t="shared" si="124"/>
        <v>0</v>
      </c>
      <c r="AN691" s="119">
        <f t="shared" si="123"/>
        <v>0</v>
      </c>
    </row>
    <row r="692" spans="1:40" s="122" customFormat="1" ht="19.899999999999999" hidden="1" customHeight="1" x14ac:dyDescent="0.2">
      <c r="A692" s="15"/>
      <c r="B692" s="127"/>
      <c r="C692" s="1"/>
      <c r="D692" s="1"/>
      <c r="E692" s="1"/>
      <c r="F692" s="1"/>
      <c r="G692" s="40"/>
      <c r="H692" s="1"/>
      <c r="I692" s="1"/>
      <c r="J692" s="1"/>
      <c r="K692" s="40"/>
      <c r="L692" s="1"/>
      <c r="M692" s="1"/>
      <c r="N692" s="1"/>
      <c r="O692" s="40"/>
      <c r="P692" s="1"/>
      <c r="Q692" s="1"/>
      <c r="R692" s="1"/>
      <c r="S692" s="40"/>
      <c r="T692" s="1"/>
      <c r="U692" s="1"/>
      <c r="V692" s="1"/>
      <c r="W692" s="40"/>
      <c r="X692" s="1"/>
      <c r="Y692" s="1"/>
      <c r="Z692" s="1"/>
      <c r="AA692" s="20"/>
      <c r="AB692" s="1"/>
      <c r="AC692" s="40"/>
      <c r="AD692" s="4"/>
      <c r="AE692" s="40"/>
      <c r="AF692" s="1"/>
      <c r="AG692" s="40"/>
      <c r="AH692" s="4"/>
      <c r="AI692" s="40"/>
      <c r="AJ692" s="40"/>
      <c r="AM692" s="119">
        <f t="shared" si="124"/>
        <v>0</v>
      </c>
      <c r="AN692" s="119">
        <f t="shared" si="123"/>
        <v>0</v>
      </c>
    </row>
    <row r="693" spans="1:40" s="122" customFormat="1" ht="57.6" hidden="1" customHeight="1" x14ac:dyDescent="0.2">
      <c r="A693" s="15"/>
      <c r="B693" s="134"/>
      <c r="C693" s="24"/>
      <c r="D693" s="24"/>
      <c r="E693" s="24"/>
      <c r="F693" s="24"/>
      <c r="G693" s="25"/>
      <c r="H693" s="26"/>
      <c r="I693" s="26"/>
      <c r="J693" s="26"/>
      <c r="K693" s="25"/>
      <c r="L693" s="26"/>
      <c r="M693" s="26"/>
      <c r="N693" s="26"/>
      <c r="O693" s="25"/>
      <c r="P693" s="26"/>
      <c r="Q693" s="26"/>
      <c r="R693" s="26"/>
      <c r="S693" s="40"/>
      <c r="T693" s="1"/>
      <c r="U693" s="1"/>
      <c r="V693" s="1"/>
      <c r="W693" s="25"/>
      <c r="X693" s="26"/>
      <c r="Y693" s="26"/>
      <c r="Z693" s="26"/>
      <c r="AA693" s="20"/>
      <c r="AB693" s="1"/>
      <c r="AC693" s="40"/>
      <c r="AD693" s="4"/>
      <c r="AE693" s="25"/>
      <c r="AF693" s="26"/>
      <c r="AG693" s="25"/>
      <c r="AH693" s="38"/>
      <c r="AI693" s="25"/>
      <c r="AJ693" s="25"/>
      <c r="AM693" s="119">
        <f t="shared" si="124"/>
        <v>0</v>
      </c>
      <c r="AN693" s="119">
        <f t="shared" si="123"/>
        <v>0</v>
      </c>
    </row>
    <row r="694" spans="1:40" s="122" customFormat="1" ht="19.899999999999999" hidden="1" customHeight="1" x14ac:dyDescent="0.2">
      <c r="A694" s="15"/>
      <c r="B694" s="127"/>
      <c r="C694" s="1"/>
      <c r="D694" s="1"/>
      <c r="E694" s="1"/>
      <c r="F694" s="1"/>
      <c r="G694" s="40"/>
      <c r="H694" s="1"/>
      <c r="I694" s="1"/>
      <c r="J694" s="1"/>
      <c r="K694" s="40"/>
      <c r="L694" s="1"/>
      <c r="M694" s="1"/>
      <c r="N694" s="1"/>
      <c r="O694" s="40"/>
      <c r="P694" s="1"/>
      <c r="Q694" s="1"/>
      <c r="R694" s="1"/>
      <c r="S694" s="40"/>
      <c r="T694" s="1"/>
      <c r="U694" s="1"/>
      <c r="V694" s="1"/>
      <c r="W694" s="40"/>
      <c r="X694" s="1"/>
      <c r="Y694" s="1"/>
      <c r="Z694" s="1"/>
      <c r="AA694" s="20"/>
      <c r="AB694" s="1"/>
      <c r="AC694" s="40"/>
      <c r="AD694" s="4"/>
      <c r="AE694" s="40"/>
      <c r="AF694" s="1"/>
      <c r="AG694" s="40"/>
      <c r="AH694" s="4"/>
      <c r="AI694" s="40"/>
      <c r="AJ694" s="40"/>
      <c r="AM694" s="119">
        <f t="shared" si="124"/>
        <v>0</v>
      </c>
      <c r="AN694" s="119">
        <f t="shared" si="123"/>
        <v>0</v>
      </c>
    </row>
    <row r="695" spans="1:40" s="122" customFormat="1" ht="19.899999999999999" hidden="1" customHeight="1" x14ac:dyDescent="0.2">
      <c r="A695" s="15"/>
      <c r="B695" s="127"/>
      <c r="C695" s="1"/>
      <c r="D695" s="1"/>
      <c r="E695" s="1"/>
      <c r="F695" s="1"/>
      <c r="G695" s="40"/>
      <c r="H695" s="1"/>
      <c r="I695" s="1"/>
      <c r="J695" s="1"/>
      <c r="K695" s="40"/>
      <c r="L695" s="1"/>
      <c r="M695" s="1"/>
      <c r="N695" s="1"/>
      <c r="O695" s="40"/>
      <c r="P695" s="1"/>
      <c r="Q695" s="1"/>
      <c r="R695" s="1"/>
      <c r="S695" s="40"/>
      <c r="T695" s="1"/>
      <c r="U695" s="1"/>
      <c r="V695" s="1"/>
      <c r="W695" s="40"/>
      <c r="X695" s="1"/>
      <c r="Y695" s="1"/>
      <c r="Z695" s="1"/>
      <c r="AA695" s="20"/>
      <c r="AB695" s="1"/>
      <c r="AC695" s="40"/>
      <c r="AD695" s="4"/>
      <c r="AE695" s="40"/>
      <c r="AF695" s="1"/>
      <c r="AG695" s="40"/>
      <c r="AH695" s="4"/>
      <c r="AI695" s="40"/>
      <c r="AJ695" s="40"/>
      <c r="AM695" s="119">
        <f t="shared" si="124"/>
        <v>0</v>
      </c>
      <c r="AN695" s="119">
        <f t="shared" si="123"/>
        <v>0</v>
      </c>
    </row>
    <row r="696" spans="1:40" s="122" customFormat="1" ht="19.899999999999999" hidden="1" customHeight="1" x14ac:dyDescent="0.2">
      <c r="A696" s="15"/>
      <c r="B696" s="127"/>
      <c r="C696" s="1"/>
      <c r="D696" s="1"/>
      <c r="E696" s="1"/>
      <c r="F696" s="1"/>
      <c r="G696" s="40"/>
      <c r="H696" s="1"/>
      <c r="I696" s="1"/>
      <c r="J696" s="1"/>
      <c r="K696" s="40"/>
      <c r="L696" s="1"/>
      <c r="M696" s="1"/>
      <c r="N696" s="1"/>
      <c r="O696" s="40"/>
      <c r="P696" s="1"/>
      <c r="Q696" s="1"/>
      <c r="R696" s="1"/>
      <c r="S696" s="40"/>
      <c r="T696" s="1"/>
      <c r="U696" s="1"/>
      <c r="V696" s="1"/>
      <c r="W696" s="40"/>
      <c r="X696" s="1"/>
      <c r="Y696" s="1"/>
      <c r="Z696" s="1"/>
      <c r="AA696" s="20"/>
      <c r="AB696" s="1"/>
      <c r="AC696" s="40"/>
      <c r="AD696" s="4"/>
      <c r="AE696" s="40"/>
      <c r="AF696" s="1"/>
      <c r="AG696" s="40"/>
      <c r="AH696" s="4"/>
      <c r="AI696" s="40"/>
      <c r="AJ696" s="40"/>
      <c r="AM696" s="119">
        <f t="shared" si="124"/>
        <v>0</v>
      </c>
      <c r="AN696" s="119">
        <f t="shared" si="123"/>
        <v>0</v>
      </c>
    </row>
    <row r="697" spans="1:40" s="122" customFormat="1" ht="19.899999999999999" hidden="1" customHeight="1" x14ac:dyDescent="0.2">
      <c r="A697" s="15"/>
      <c r="B697" s="127"/>
      <c r="C697" s="1"/>
      <c r="D697" s="1"/>
      <c r="E697" s="1"/>
      <c r="F697" s="1"/>
      <c r="G697" s="40"/>
      <c r="H697" s="1"/>
      <c r="I697" s="1"/>
      <c r="J697" s="1"/>
      <c r="K697" s="40"/>
      <c r="L697" s="1"/>
      <c r="M697" s="1"/>
      <c r="N697" s="1"/>
      <c r="O697" s="40"/>
      <c r="P697" s="1"/>
      <c r="Q697" s="1"/>
      <c r="R697" s="1"/>
      <c r="S697" s="40"/>
      <c r="T697" s="1"/>
      <c r="U697" s="1"/>
      <c r="V697" s="1"/>
      <c r="W697" s="40"/>
      <c r="X697" s="1"/>
      <c r="Y697" s="1"/>
      <c r="Z697" s="1"/>
      <c r="AA697" s="20"/>
      <c r="AB697" s="1"/>
      <c r="AC697" s="40"/>
      <c r="AD697" s="4"/>
      <c r="AE697" s="40"/>
      <c r="AF697" s="1"/>
      <c r="AG697" s="40"/>
      <c r="AH697" s="4"/>
      <c r="AI697" s="40"/>
      <c r="AJ697" s="40"/>
      <c r="AM697" s="119">
        <f t="shared" si="124"/>
        <v>0</v>
      </c>
      <c r="AN697" s="119">
        <f t="shared" si="123"/>
        <v>0</v>
      </c>
    </row>
    <row r="698" spans="1:40" s="122" customFormat="1" ht="110.45" customHeight="1" x14ac:dyDescent="0.2">
      <c r="A698" s="15">
        <v>130</v>
      </c>
      <c r="B698" s="134" t="s">
        <v>144</v>
      </c>
      <c r="C698" s="24">
        <v>6173.8169499999995</v>
      </c>
      <c r="D698" s="24">
        <f>SUM(D699:D702)</f>
        <v>0</v>
      </c>
      <c r="E698" s="24">
        <v>0</v>
      </c>
      <c r="F698" s="24">
        <v>0</v>
      </c>
      <c r="G698" s="25">
        <f>H698+I698+J698</f>
        <v>0</v>
      </c>
      <c r="H698" s="26"/>
      <c r="I698" s="26"/>
      <c r="J698" s="26"/>
      <c r="K698" s="25">
        <f>L698+M698+N698</f>
        <v>0</v>
      </c>
      <c r="L698" s="26"/>
      <c r="M698" s="26"/>
      <c r="N698" s="26"/>
      <c r="O698" s="25">
        <f>P698+Q698+R698</f>
        <v>6692.7</v>
      </c>
      <c r="P698" s="26">
        <v>0</v>
      </c>
      <c r="Q698" s="26">
        <v>6692.7</v>
      </c>
      <c r="R698" s="26">
        <v>0</v>
      </c>
      <c r="S698" s="40">
        <f>T698+U698+V698</f>
        <v>6165.5117000000009</v>
      </c>
      <c r="T698" s="1">
        <v>0</v>
      </c>
      <c r="U698" s="1">
        <v>6165.5117000000009</v>
      </c>
      <c r="V698" s="1">
        <v>0</v>
      </c>
      <c r="W698" s="25">
        <f>X698+Y698+Z698</f>
        <v>6165.5117</v>
      </c>
      <c r="X698" s="26">
        <v>0</v>
      </c>
      <c r="Y698" s="26">
        <v>6165.5117</v>
      </c>
      <c r="Z698" s="26">
        <v>0</v>
      </c>
      <c r="AA698" s="20">
        <f>AB698+AC698+AD698</f>
        <v>0</v>
      </c>
      <c r="AB698" s="1">
        <f t="shared" ref="AB698:AD713" si="133">X698+H698-L698-(T698-AF698)</f>
        <v>0</v>
      </c>
      <c r="AC698" s="40">
        <f t="shared" si="133"/>
        <v>0</v>
      </c>
      <c r="AD698" s="4">
        <f t="shared" si="133"/>
        <v>0</v>
      </c>
      <c r="AE698" s="25">
        <f>AF698+AG698+AH698</f>
        <v>0</v>
      </c>
      <c r="AF698" s="26"/>
      <c r="AG698" s="25"/>
      <c r="AH698" s="38"/>
      <c r="AI698" s="25" t="s">
        <v>232</v>
      </c>
      <c r="AJ698" s="25" t="s">
        <v>232</v>
      </c>
      <c r="AM698" s="119">
        <f t="shared" si="124"/>
        <v>0</v>
      </c>
      <c r="AN698" s="119">
        <f t="shared" si="123"/>
        <v>0</v>
      </c>
    </row>
    <row r="699" spans="1:40" s="122" customFormat="1" ht="19.899999999999999" customHeight="1" x14ac:dyDescent="0.2">
      <c r="A699" s="15"/>
      <c r="B699" s="127" t="s">
        <v>31</v>
      </c>
      <c r="C699" s="1">
        <v>0</v>
      </c>
      <c r="D699" s="1">
        <f>C699</f>
        <v>0</v>
      </c>
      <c r="E699" s="1">
        <v>0</v>
      </c>
      <c r="F699" s="1">
        <v>0</v>
      </c>
      <c r="G699" s="40">
        <f>H699+I699+J699</f>
        <v>0</v>
      </c>
      <c r="H699" s="1"/>
      <c r="I699" s="1">
        <f>F699-E699</f>
        <v>0</v>
      </c>
      <c r="J699" s="1"/>
      <c r="K699" s="40"/>
      <c r="L699" s="1"/>
      <c r="M699" s="1"/>
      <c r="N699" s="1"/>
      <c r="O699" s="40">
        <f>P699+Q699+R699</f>
        <v>0</v>
      </c>
      <c r="P699" s="1">
        <v>0</v>
      </c>
      <c r="Q699" s="1">
        <v>0</v>
      </c>
      <c r="R699" s="1">
        <v>0</v>
      </c>
      <c r="S699" s="40">
        <v>0</v>
      </c>
      <c r="T699" s="1"/>
      <c r="U699" s="1"/>
      <c r="V699" s="1"/>
      <c r="W699" s="40">
        <v>0</v>
      </c>
      <c r="X699" s="1"/>
      <c r="Y699" s="1"/>
      <c r="Z699" s="1"/>
      <c r="AA699" s="20">
        <f>AB699+AC699+AD699</f>
        <v>0</v>
      </c>
      <c r="AB699" s="1">
        <f t="shared" si="133"/>
        <v>0</v>
      </c>
      <c r="AC699" s="40">
        <f t="shared" si="133"/>
        <v>0</v>
      </c>
      <c r="AD699" s="4">
        <f t="shared" si="133"/>
        <v>0</v>
      </c>
      <c r="AE699" s="40">
        <f>AF699+AG699+AH699</f>
        <v>0</v>
      </c>
      <c r="AF699" s="1"/>
      <c r="AG699" s="40"/>
      <c r="AH699" s="4"/>
      <c r="AI699" s="40"/>
      <c r="AJ699" s="40"/>
      <c r="AM699" s="119">
        <f t="shared" si="124"/>
        <v>0</v>
      </c>
      <c r="AN699" s="119">
        <f t="shared" si="123"/>
        <v>0</v>
      </c>
    </row>
    <row r="700" spans="1:40" s="122" customFormat="1" ht="19.899999999999999" customHeight="1" x14ac:dyDescent="0.2">
      <c r="A700" s="15"/>
      <c r="B700" s="127" t="s">
        <v>32</v>
      </c>
      <c r="C700" s="1">
        <v>5876.0240199999998</v>
      </c>
      <c r="D700" s="1"/>
      <c r="E700" s="1">
        <v>0</v>
      </c>
      <c r="F700" s="1">
        <v>0</v>
      </c>
      <c r="G700" s="40">
        <f>H700+I700+J700</f>
        <v>0</v>
      </c>
      <c r="H700" s="1"/>
      <c r="I700" s="1">
        <f>F700-E700</f>
        <v>0</v>
      </c>
      <c r="J700" s="1"/>
      <c r="K700" s="40"/>
      <c r="L700" s="1"/>
      <c r="M700" s="1"/>
      <c r="N700" s="1"/>
      <c r="O700" s="40">
        <f>P700+Q700+R700</f>
        <v>5876.0240199999998</v>
      </c>
      <c r="P700" s="1">
        <v>0</v>
      </c>
      <c r="Q700" s="1">
        <v>5876.0240199999998</v>
      </c>
      <c r="R700" s="1">
        <v>0</v>
      </c>
      <c r="S700" s="40">
        <v>5876.0240199999998</v>
      </c>
      <c r="T700" s="1"/>
      <c r="U700" s="1">
        <v>5876.0240199999998</v>
      </c>
      <c r="V700" s="1"/>
      <c r="W700" s="40">
        <v>5876.0240199999998</v>
      </c>
      <c r="X700" s="1"/>
      <c r="Y700" s="1">
        <v>5876.0240199999998</v>
      </c>
      <c r="Z700" s="1"/>
      <c r="AA700" s="20">
        <f>AB700+AC700+AD700</f>
        <v>0</v>
      </c>
      <c r="AB700" s="1">
        <f t="shared" si="133"/>
        <v>0</v>
      </c>
      <c r="AC700" s="40">
        <f t="shared" si="133"/>
        <v>0</v>
      </c>
      <c r="AD700" s="4">
        <f t="shared" si="133"/>
        <v>0</v>
      </c>
      <c r="AE700" s="40">
        <f>AF700+AG700+AH700</f>
        <v>0</v>
      </c>
      <c r="AF700" s="1"/>
      <c r="AG700" s="40"/>
      <c r="AH700" s="4"/>
      <c r="AI700" s="40"/>
      <c r="AJ700" s="40"/>
      <c r="AM700" s="119">
        <f t="shared" si="124"/>
        <v>0</v>
      </c>
      <c r="AN700" s="119">
        <f t="shared" si="123"/>
        <v>0</v>
      </c>
    </row>
    <row r="701" spans="1:40" s="122" customFormat="1" ht="19.899999999999999" customHeight="1" x14ac:dyDescent="0.2">
      <c r="A701" s="15"/>
      <c r="B701" s="127" t="s">
        <v>33</v>
      </c>
      <c r="C701" s="1">
        <v>0</v>
      </c>
      <c r="D701" s="1"/>
      <c r="E701" s="1">
        <v>0</v>
      </c>
      <c r="F701" s="1">
        <v>0</v>
      </c>
      <c r="G701" s="40">
        <f>H701+I701+J701</f>
        <v>0</v>
      </c>
      <c r="H701" s="1"/>
      <c r="I701" s="1">
        <f>F701-E701</f>
        <v>0</v>
      </c>
      <c r="J701" s="1"/>
      <c r="K701" s="40"/>
      <c r="L701" s="1"/>
      <c r="M701" s="1"/>
      <c r="N701" s="1"/>
      <c r="O701" s="40">
        <f>P701+Q701+R701</f>
        <v>0</v>
      </c>
      <c r="P701" s="1">
        <v>0</v>
      </c>
      <c r="Q701" s="1">
        <v>0</v>
      </c>
      <c r="R701" s="1">
        <v>0</v>
      </c>
      <c r="S701" s="40">
        <v>0</v>
      </c>
      <c r="T701" s="1"/>
      <c r="U701" s="1"/>
      <c r="V701" s="1"/>
      <c r="W701" s="40">
        <v>0</v>
      </c>
      <c r="X701" s="1"/>
      <c r="Y701" s="1"/>
      <c r="Z701" s="1"/>
      <c r="AA701" s="20">
        <f>AB701+AC701+AD701</f>
        <v>0</v>
      </c>
      <c r="AB701" s="1">
        <f t="shared" si="133"/>
        <v>0</v>
      </c>
      <c r="AC701" s="40">
        <f t="shared" si="133"/>
        <v>0</v>
      </c>
      <c r="AD701" s="4">
        <f t="shared" si="133"/>
        <v>0</v>
      </c>
      <c r="AE701" s="40">
        <f>AF701+AG701+AH701</f>
        <v>0</v>
      </c>
      <c r="AF701" s="1"/>
      <c r="AG701" s="40"/>
      <c r="AH701" s="4"/>
      <c r="AI701" s="40"/>
      <c r="AJ701" s="40"/>
      <c r="AM701" s="119">
        <f t="shared" si="124"/>
        <v>0</v>
      </c>
      <c r="AN701" s="119">
        <f t="shared" si="123"/>
        <v>0</v>
      </c>
    </row>
    <row r="702" spans="1:40" s="122" customFormat="1" ht="19.899999999999999" customHeight="1" x14ac:dyDescent="0.2">
      <c r="A702" s="15"/>
      <c r="B702" s="127" t="s">
        <v>34</v>
      </c>
      <c r="C702" s="1">
        <v>297.79293000000001</v>
      </c>
      <c r="D702" s="1"/>
      <c r="E702" s="1">
        <v>0</v>
      </c>
      <c r="F702" s="1">
        <v>0</v>
      </c>
      <c r="G702" s="40">
        <f>H702+I702+J702</f>
        <v>0</v>
      </c>
      <c r="H702" s="1"/>
      <c r="I702" s="1">
        <f>F702-E702</f>
        <v>0</v>
      </c>
      <c r="J702" s="1"/>
      <c r="K702" s="40"/>
      <c r="L702" s="1"/>
      <c r="M702" s="1"/>
      <c r="N702" s="1"/>
      <c r="O702" s="40">
        <f>P702+Q702+R702</f>
        <v>816.67598000000044</v>
      </c>
      <c r="P702" s="1">
        <v>0</v>
      </c>
      <c r="Q702" s="1">
        <v>816.67598000000044</v>
      </c>
      <c r="R702" s="1">
        <v>0</v>
      </c>
      <c r="S702" s="40">
        <f>T702+U702+V702</f>
        <v>289.48768000000109</v>
      </c>
      <c r="T702" s="1">
        <f>T698-SUM(T699:T701)</f>
        <v>0</v>
      </c>
      <c r="U702" s="1">
        <f>U698-SUM(U699:U701)</f>
        <v>289.48768000000109</v>
      </c>
      <c r="V702" s="1">
        <f>V698-SUM(V699:V701)</f>
        <v>0</v>
      </c>
      <c r="W702" s="40">
        <f>X702+Y702+Z702</f>
        <v>289.48768000000018</v>
      </c>
      <c r="X702" s="1">
        <f>X698-SUM(X699:X701)</f>
        <v>0</v>
      </c>
      <c r="Y702" s="1">
        <f>Y698-SUM(Y699:Y701)</f>
        <v>289.48768000000018</v>
      </c>
      <c r="Z702" s="1">
        <f>Z698-SUM(Z699:Z701)</f>
        <v>0</v>
      </c>
      <c r="AA702" s="20">
        <f>AB702+AC702+AD702</f>
        <v>-9.0949470177292824E-13</v>
      </c>
      <c r="AB702" s="1">
        <f t="shared" si="133"/>
        <v>0</v>
      </c>
      <c r="AC702" s="40">
        <f t="shared" si="133"/>
        <v>-9.0949470177292824E-13</v>
      </c>
      <c r="AD702" s="4">
        <f t="shared" si="133"/>
        <v>0</v>
      </c>
      <c r="AE702" s="40">
        <f>AF702+AG702+AH702</f>
        <v>0</v>
      </c>
      <c r="AF702" s="1"/>
      <c r="AG702" s="40"/>
      <c r="AH702" s="4"/>
      <c r="AI702" s="40"/>
      <c r="AJ702" s="40"/>
      <c r="AM702" s="119">
        <f t="shared" si="124"/>
        <v>-9.0949470177292824E-13</v>
      </c>
      <c r="AN702" s="119">
        <f t="shared" si="123"/>
        <v>-9.0949470177292824E-13</v>
      </c>
    </row>
    <row r="703" spans="1:40" s="122" customFormat="1" ht="111.6" customHeight="1" x14ac:dyDescent="0.2">
      <c r="A703" s="15">
        <v>131</v>
      </c>
      <c r="B703" s="134" t="s">
        <v>145</v>
      </c>
      <c r="C703" s="24">
        <v>6177.4458299999997</v>
      </c>
      <c r="D703" s="24">
        <f>SUM(D704:D707)</f>
        <v>0</v>
      </c>
      <c r="E703" s="24">
        <v>0</v>
      </c>
      <c r="F703" s="24">
        <v>0</v>
      </c>
      <c r="G703" s="25">
        <f t="shared" ref="G703:G757" si="134">H703+I703+J703</f>
        <v>0</v>
      </c>
      <c r="H703" s="26"/>
      <c r="I703" s="26"/>
      <c r="J703" s="26"/>
      <c r="K703" s="25">
        <f>L703+M703+N703</f>
        <v>0</v>
      </c>
      <c r="L703" s="26"/>
      <c r="M703" s="26"/>
      <c r="N703" s="26"/>
      <c r="O703" s="25">
        <f t="shared" ref="O703:O757" si="135">P703+Q703+R703</f>
        <v>6642.7</v>
      </c>
      <c r="P703" s="26">
        <v>0</v>
      </c>
      <c r="Q703" s="26">
        <v>6642.7</v>
      </c>
      <c r="R703" s="26">
        <v>0</v>
      </c>
      <c r="S703" s="40">
        <f>T703+U703+V703</f>
        <v>6169.1074100000005</v>
      </c>
      <c r="T703" s="1">
        <v>0</v>
      </c>
      <c r="U703" s="1">
        <v>6169.1074100000005</v>
      </c>
      <c r="V703" s="1">
        <v>0</v>
      </c>
      <c r="W703" s="25">
        <f>X703+Y703+Z703</f>
        <v>6169.1074099999987</v>
      </c>
      <c r="X703" s="26">
        <v>0</v>
      </c>
      <c r="Y703" s="26">
        <v>6169.1074099999987</v>
      </c>
      <c r="Z703" s="26">
        <v>0</v>
      </c>
      <c r="AA703" s="20">
        <f t="shared" ref="AA703:AA757" si="136">AB703+AC703+AD703</f>
        <v>0</v>
      </c>
      <c r="AB703" s="1">
        <f t="shared" si="133"/>
        <v>0</v>
      </c>
      <c r="AC703" s="40">
        <f t="shared" si="133"/>
        <v>0</v>
      </c>
      <c r="AD703" s="4">
        <f t="shared" si="133"/>
        <v>0</v>
      </c>
      <c r="AE703" s="25">
        <f t="shared" ref="AE703:AE757" si="137">AF703+AG703+AH703</f>
        <v>0</v>
      </c>
      <c r="AF703" s="26"/>
      <c r="AG703" s="25"/>
      <c r="AH703" s="38"/>
      <c r="AI703" s="25" t="s">
        <v>232</v>
      </c>
      <c r="AJ703" s="25" t="s">
        <v>232</v>
      </c>
      <c r="AM703" s="119">
        <f t="shared" si="124"/>
        <v>0</v>
      </c>
      <c r="AN703" s="119">
        <f t="shared" si="123"/>
        <v>0</v>
      </c>
    </row>
    <row r="704" spans="1:40" s="122" customFormat="1" ht="19.899999999999999" customHeight="1" x14ac:dyDescent="0.2">
      <c r="A704" s="15"/>
      <c r="B704" s="127" t="s">
        <v>31</v>
      </c>
      <c r="C704" s="1">
        <v>0</v>
      </c>
      <c r="D704" s="1">
        <f>C704</f>
        <v>0</v>
      </c>
      <c r="E704" s="1">
        <v>0</v>
      </c>
      <c r="F704" s="1">
        <v>0</v>
      </c>
      <c r="G704" s="40">
        <f t="shared" si="134"/>
        <v>0</v>
      </c>
      <c r="H704" s="1"/>
      <c r="I704" s="1">
        <f>F704-E704</f>
        <v>0</v>
      </c>
      <c r="J704" s="1"/>
      <c r="K704" s="40"/>
      <c r="L704" s="1"/>
      <c r="M704" s="1"/>
      <c r="N704" s="1"/>
      <c r="O704" s="40">
        <f t="shared" si="135"/>
        <v>0</v>
      </c>
      <c r="P704" s="1">
        <v>0</v>
      </c>
      <c r="Q704" s="1">
        <v>0</v>
      </c>
      <c r="R704" s="1">
        <v>0</v>
      </c>
      <c r="S704" s="40">
        <v>0</v>
      </c>
      <c r="T704" s="1"/>
      <c r="U704" s="1"/>
      <c r="V704" s="1"/>
      <c r="W704" s="40">
        <v>0</v>
      </c>
      <c r="X704" s="1"/>
      <c r="Y704" s="1"/>
      <c r="Z704" s="1"/>
      <c r="AA704" s="20">
        <f t="shared" si="136"/>
        <v>0</v>
      </c>
      <c r="AB704" s="1">
        <f t="shared" si="133"/>
        <v>0</v>
      </c>
      <c r="AC704" s="40">
        <f t="shared" si="133"/>
        <v>0</v>
      </c>
      <c r="AD704" s="4">
        <f t="shared" si="133"/>
        <v>0</v>
      </c>
      <c r="AE704" s="40">
        <f t="shared" si="137"/>
        <v>0</v>
      </c>
      <c r="AF704" s="1"/>
      <c r="AG704" s="40"/>
      <c r="AH704" s="4"/>
      <c r="AI704" s="40"/>
      <c r="AJ704" s="40"/>
      <c r="AM704" s="119">
        <f t="shared" si="124"/>
        <v>0</v>
      </c>
      <c r="AN704" s="119">
        <f t="shared" si="123"/>
        <v>0</v>
      </c>
    </row>
    <row r="705" spans="1:40" s="122" customFormat="1" ht="19.899999999999999" customHeight="1" x14ac:dyDescent="0.2">
      <c r="A705" s="15"/>
      <c r="B705" s="127" t="s">
        <v>32</v>
      </c>
      <c r="C705" s="1">
        <v>5879.4849000000004</v>
      </c>
      <c r="D705" s="1"/>
      <c r="E705" s="1">
        <v>0</v>
      </c>
      <c r="F705" s="1">
        <v>0</v>
      </c>
      <c r="G705" s="40">
        <f t="shared" si="134"/>
        <v>0</v>
      </c>
      <c r="H705" s="1"/>
      <c r="I705" s="1">
        <f>F705-E705</f>
        <v>0</v>
      </c>
      <c r="J705" s="1"/>
      <c r="K705" s="40"/>
      <c r="L705" s="1"/>
      <c r="M705" s="1"/>
      <c r="N705" s="1"/>
      <c r="O705" s="40">
        <f t="shared" si="135"/>
        <v>5879.4849000000004</v>
      </c>
      <c r="P705" s="1">
        <v>0</v>
      </c>
      <c r="Q705" s="1">
        <v>5879.4849000000004</v>
      </c>
      <c r="R705" s="1">
        <v>0</v>
      </c>
      <c r="S705" s="40">
        <v>5879.4848999999995</v>
      </c>
      <c r="T705" s="1"/>
      <c r="U705" s="1">
        <v>5879.4848999999995</v>
      </c>
      <c r="V705" s="1"/>
      <c r="W705" s="40">
        <v>5879.4848999999995</v>
      </c>
      <c r="X705" s="1"/>
      <c r="Y705" s="1">
        <v>5879.4848999999995</v>
      </c>
      <c r="Z705" s="1"/>
      <c r="AA705" s="20">
        <f t="shared" si="136"/>
        <v>0</v>
      </c>
      <c r="AB705" s="1">
        <f t="shared" si="133"/>
        <v>0</v>
      </c>
      <c r="AC705" s="40">
        <f t="shared" si="133"/>
        <v>0</v>
      </c>
      <c r="AD705" s="4">
        <f t="shared" si="133"/>
        <v>0</v>
      </c>
      <c r="AE705" s="40">
        <f t="shared" si="137"/>
        <v>0</v>
      </c>
      <c r="AF705" s="1"/>
      <c r="AG705" s="40"/>
      <c r="AH705" s="4"/>
      <c r="AI705" s="40"/>
      <c r="AJ705" s="40"/>
      <c r="AM705" s="119">
        <f t="shared" si="124"/>
        <v>0</v>
      </c>
      <c r="AN705" s="119">
        <f t="shared" si="123"/>
        <v>0</v>
      </c>
    </row>
    <row r="706" spans="1:40" s="122" customFormat="1" ht="19.899999999999999" customHeight="1" x14ac:dyDescent="0.2">
      <c r="A706" s="15"/>
      <c r="B706" s="127" t="s">
        <v>33</v>
      </c>
      <c r="C706" s="1">
        <v>0</v>
      </c>
      <c r="D706" s="1"/>
      <c r="E706" s="1">
        <v>0</v>
      </c>
      <c r="F706" s="1">
        <v>0</v>
      </c>
      <c r="G706" s="40">
        <f t="shared" si="134"/>
        <v>0</v>
      </c>
      <c r="H706" s="1"/>
      <c r="I706" s="1">
        <f>F706-E706</f>
        <v>0</v>
      </c>
      <c r="J706" s="1"/>
      <c r="K706" s="40"/>
      <c r="L706" s="1"/>
      <c r="M706" s="1"/>
      <c r="N706" s="1"/>
      <c r="O706" s="40">
        <f t="shared" si="135"/>
        <v>0</v>
      </c>
      <c r="P706" s="1">
        <v>0</v>
      </c>
      <c r="Q706" s="1">
        <v>0</v>
      </c>
      <c r="R706" s="1">
        <v>0</v>
      </c>
      <c r="S706" s="40">
        <v>0</v>
      </c>
      <c r="T706" s="1"/>
      <c r="U706" s="1"/>
      <c r="V706" s="1"/>
      <c r="W706" s="40">
        <v>0</v>
      </c>
      <c r="X706" s="1"/>
      <c r="Y706" s="1"/>
      <c r="Z706" s="1"/>
      <c r="AA706" s="20">
        <f t="shared" si="136"/>
        <v>0</v>
      </c>
      <c r="AB706" s="1">
        <f t="shared" si="133"/>
        <v>0</v>
      </c>
      <c r="AC706" s="40">
        <f t="shared" si="133"/>
        <v>0</v>
      </c>
      <c r="AD706" s="4">
        <f t="shared" si="133"/>
        <v>0</v>
      </c>
      <c r="AE706" s="40">
        <f t="shared" si="137"/>
        <v>0</v>
      </c>
      <c r="AF706" s="1"/>
      <c r="AG706" s="40"/>
      <c r="AH706" s="4"/>
      <c r="AI706" s="40"/>
      <c r="AJ706" s="40"/>
      <c r="AM706" s="119">
        <f t="shared" si="124"/>
        <v>0</v>
      </c>
      <c r="AN706" s="119">
        <f t="shared" si="123"/>
        <v>0</v>
      </c>
    </row>
    <row r="707" spans="1:40" s="122" customFormat="1" ht="19.899999999999999" customHeight="1" x14ac:dyDescent="0.2">
      <c r="A707" s="15"/>
      <c r="B707" s="127" t="s">
        <v>34</v>
      </c>
      <c r="C707" s="1">
        <v>297.96093000000002</v>
      </c>
      <c r="D707" s="1"/>
      <c r="E707" s="1">
        <v>0</v>
      </c>
      <c r="F707" s="1">
        <v>0</v>
      </c>
      <c r="G707" s="40">
        <f t="shared" si="134"/>
        <v>0</v>
      </c>
      <c r="H707" s="1"/>
      <c r="I707" s="1">
        <f>F707-E707</f>
        <v>0</v>
      </c>
      <c r="J707" s="1"/>
      <c r="K707" s="40"/>
      <c r="L707" s="1"/>
      <c r="M707" s="1"/>
      <c r="N707" s="1"/>
      <c r="O707" s="40">
        <f t="shared" si="135"/>
        <v>763.21510000000012</v>
      </c>
      <c r="P707" s="1">
        <v>0</v>
      </c>
      <c r="Q707" s="1">
        <v>763.21510000000012</v>
      </c>
      <c r="R707" s="1">
        <v>0</v>
      </c>
      <c r="S707" s="40">
        <f>T707+U707+V707</f>
        <v>289.62251000000106</v>
      </c>
      <c r="T707" s="1">
        <f>T703-SUM(T704:T706)</f>
        <v>0</v>
      </c>
      <c r="U707" s="1">
        <f>U703-SUM(U704:U706)</f>
        <v>289.62251000000106</v>
      </c>
      <c r="V707" s="1">
        <f>V703-SUM(V704:V706)</f>
        <v>0</v>
      </c>
      <c r="W707" s="40">
        <f>X707+Y707+Z707</f>
        <v>289.62250999999924</v>
      </c>
      <c r="X707" s="1">
        <f>X703-SUM(X704:X706)</f>
        <v>0</v>
      </c>
      <c r="Y707" s="1">
        <f>Y703-SUM(Y704:Y706)</f>
        <v>289.62250999999924</v>
      </c>
      <c r="Z707" s="1">
        <f>Z703-SUM(Z704:Z706)</f>
        <v>0</v>
      </c>
      <c r="AA707" s="20">
        <f t="shared" si="136"/>
        <v>-1.8189894035458565E-12</v>
      </c>
      <c r="AB707" s="1">
        <f t="shared" si="133"/>
        <v>0</v>
      </c>
      <c r="AC707" s="40">
        <f t="shared" si="133"/>
        <v>-1.8189894035458565E-12</v>
      </c>
      <c r="AD707" s="4">
        <f t="shared" si="133"/>
        <v>0</v>
      </c>
      <c r="AE707" s="40">
        <f t="shared" si="137"/>
        <v>0</v>
      </c>
      <c r="AF707" s="1"/>
      <c r="AG707" s="40"/>
      <c r="AH707" s="4"/>
      <c r="AI707" s="40"/>
      <c r="AJ707" s="40"/>
      <c r="AM707" s="119">
        <f t="shared" si="124"/>
        <v>-1.8189894035458565E-12</v>
      </c>
      <c r="AN707" s="119">
        <f t="shared" si="123"/>
        <v>-1.8189894035458565E-12</v>
      </c>
    </row>
    <row r="708" spans="1:40" s="122" customFormat="1" ht="99.6" customHeight="1" x14ac:dyDescent="0.2">
      <c r="A708" s="15">
        <v>132</v>
      </c>
      <c r="B708" s="134" t="s">
        <v>146</v>
      </c>
      <c r="C708" s="24">
        <v>6289.9342699999988</v>
      </c>
      <c r="D708" s="24">
        <f>SUM(D709:D712)</f>
        <v>0</v>
      </c>
      <c r="E708" s="24">
        <v>0</v>
      </c>
      <c r="F708" s="24">
        <v>0</v>
      </c>
      <c r="G708" s="25">
        <f t="shared" si="134"/>
        <v>0</v>
      </c>
      <c r="H708" s="26"/>
      <c r="I708" s="26"/>
      <c r="J708" s="26"/>
      <c r="K708" s="25">
        <f>L708+M708+N708</f>
        <v>0</v>
      </c>
      <c r="L708" s="26"/>
      <c r="M708" s="26"/>
      <c r="N708" s="26"/>
      <c r="O708" s="25">
        <f t="shared" si="135"/>
        <v>6772.7</v>
      </c>
      <c r="P708" s="26">
        <v>0</v>
      </c>
      <c r="Q708" s="26">
        <v>6772.7</v>
      </c>
      <c r="R708" s="26">
        <v>0</v>
      </c>
      <c r="S708" s="40">
        <f>T708+U708+V708</f>
        <v>6278.8358499999995</v>
      </c>
      <c r="T708" s="1">
        <v>0</v>
      </c>
      <c r="U708" s="1">
        <v>6278.8358499999995</v>
      </c>
      <c r="V708" s="1">
        <v>0</v>
      </c>
      <c r="W708" s="25">
        <f>X708+Y708+Z708</f>
        <v>6278.8358499999995</v>
      </c>
      <c r="X708" s="26">
        <v>0</v>
      </c>
      <c r="Y708" s="26">
        <v>6278.8358499999995</v>
      </c>
      <c r="Z708" s="26">
        <v>0</v>
      </c>
      <c r="AA708" s="20">
        <f t="shared" si="136"/>
        <v>0</v>
      </c>
      <c r="AB708" s="1">
        <f t="shared" si="133"/>
        <v>0</v>
      </c>
      <c r="AC708" s="40">
        <f t="shared" si="133"/>
        <v>0</v>
      </c>
      <c r="AD708" s="4">
        <f t="shared" si="133"/>
        <v>0</v>
      </c>
      <c r="AE708" s="25">
        <f t="shared" si="137"/>
        <v>0</v>
      </c>
      <c r="AF708" s="26"/>
      <c r="AG708" s="25"/>
      <c r="AH708" s="38"/>
      <c r="AI708" s="25" t="s">
        <v>232</v>
      </c>
      <c r="AJ708" s="25" t="s">
        <v>232</v>
      </c>
      <c r="AM708" s="119">
        <f t="shared" si="124"/>
        <v>0</v>
      </c>
      <c r="AN708" s="119">
        <f t="shared" si="123"/>
        <v>0</v>
      </c>
    </row>
    <row r="709" spans="1:40" s="122" customFormat="1" ht="19.899999999999999" customHeight="1" x14ac:dyDescent="0.2">
      <c r="A709" s="15"/>
      <c r="B709" s="127" t="s">
        <v>31</v>
      </c>
      <c r="C709" s="1">
        <v>0</v>
      </c>
      <c r="D709" s="1">
        <f>C709</f>
        <v>0</v>
      </c>
      <c r="E709" s="1">
        <v>0</v>
      </c>
      <c r="F709" s="1">
        <v>0</v>
      </c>
      <c r="G709" s="40">
        <f t="shared" si="134"/>
        <v>0</v>
      </c>
      <c r="H709" s="1"/>
      <c r="I709" s="1">
        <f>F709-E709</f>
        <v>0</v>
      </c>
      <c r="J709" s="1"/>
      <c r="K709" s="40"/>
      <c r="L709" s="1"/>
      <c r="M709" s="1"/>
      <c r="N709" s="1"/>
      <c r="O709" s="40">
        <f t="shared" si="135"/>
        <v>0</v>
      </c>
      <c r="P709" s="1">
        <v>0</v>
      </c>
      <c r="Q709" s="1">
        <v>0</v>
      </c>
      <c r="R709" s="1">
        <v>0</v>
      </c>
      <c r="S709" s="40">
        <v>0</v>
      </c>
      <c r="T709" s="1"/>
      <c r="U709" s="1"/>
      <c r="V709" s="1"/>
      <c r="W709" s="40">
        <v>0</v>
      </c>
      <c r="X709" s="1"/>
      <c r="Y709" s="1"/>
      <c r="Z709" s="1"/>
      <c r="AA709" s="20">
        <f t="shared" si="136"/>
        <v>0</v>
      </c>
      <c r="AB709" s="1">
        <f t="shared" si="133"/>
        <v>0</v>
      </c>
      <c r="AC709" s="40">
        <f t="shared" si="133"/>
        <v>0</v>
      </c>
      <c r="AD709" s="4">
        <f t="shared" si="133"/>
        <v>0</v>
      </c>
      <c r="AE709" s="40">
        <f t="shared" si="137"/>
        <v>0</v>
      </c>
      <c r="AF709" s="1"/>
      <c r="AG709" s="40"/>
      <c r="AH709" s="4"/>
      <c r="AI709" s="40"/>
      <c r="AJ709" s="40"/>
      <c r="AM709" s="119">
        <f t="shared" si="124"/>
        <v>0</v>
      </c>
      <c r="AN709" s="119">
        <f t="shared" si="123"/>
        <v>0</v>
      </c>
    </row>
    <row r="710" spans="1:40" s="122" customFormat="1" ht="19.899999999999999" customHeight="1" x14ac:dyDescent="0.2">
      <c r="A710" s="15"/>
      <c r="B710" s="127" t="s">
        <v>32</v>
      </c>
      <c r="C710" s="1">
        <v>5864.5453399999997</v>
      </c>
      <c r="D710" s="1"/>
      <c r="E710" s="1">
        <v>0</v>
      </c>
      <c r="F710" s="1">
        <v>0</v>
      </c>
      <c r="G710" s="40">
        <f t="shared" si="134"/>
        <v>0</v>
      </c>
      <c r="H710" s="1"/>
      <c r="I710" s="1">
        <f>F710-E710</f>
        <v>0</v>
      </c>
      <c r="J710" s="1"/>
      <c r="K710" s="40"/>
      <c r="L710" s="1"/>
      <c r="M710" s="1"/>
      <c r="N710" s="1"/>
      <c r="O710" s="40">
        <f t="shared" si="135"/>
        <v>5864.5453399999997</v>
      </c>
      <c r="P710" s="1">
        <v>0</v>
      </c>
      <c r="Q710" s="1">
        <v>5864.5453399999997</v>
      </c>
      <c r="R710" s="1">
        <v>0</v>
      </c>
      <c r="S710" s="40">
        <v>5864.5453399999997</v>
      </c>
      <c r="T710" s="1"/>
      <c r="U710" s="1">
        <v>5864.5453399999997</v>
      </c>
      <c r="V710" s="1"/>
      <c r="W710" s="40">
        <v>5864.5453399999997</v>
      </c>
      <c r="X710" s="1"/>
      <c r="Y710" s="1">
        <v>5864.5453399999997</v>
      </c>
      <c r="Z710" s="1"/>
      <c r="AA710" s="20">
        <f t="shared" si="136"/>
        <v>0</v>
      </c>
      <c r="AB710" s="1">
        <f t="shared" si="133"/>
        <v>0</v>
      </c>
      <c r="AC710" s="40">
        <f t="shared" si="133"/>
        <v>0</v>
      </c>
      <c r="AD710" s="4">
        <f t="shared" si="133"/>
        <v>0</v>
      </c>
      <c r="AE710" s="40">
        <f t="shared" si="137"/>
        <v>0</v>
      </c>
      <c r="AF710" s="1"/>
      <c r="AG710" s="40"/>
      <c r="AH710" s="4"/>
      <c r="AI710" s="40"/>
      <c r="AJ710" s="40"/>
      <c r="AM710" s="119">
        <f t="shared" si="124"/>
        <v>0</v>
      </c>
      <c r="AN710" s="119">
        <f t="shared" si="123"/>
        <v>0</v>
      </c>
    </row>
    <row r="711" spans="1:40" s="122" customFormat="1" ht="19.899999999999999" customHeight="1" x14ac:dyDescent="0.2">
      <c r="A711" s="15"/>
      <c r="B711" s="127" t="s">
        <v>33</v>
      </c>
      <c r="C711" s="1">
        <v>0</v>
      </c>
      <c r="D711" s="1"/>
      <c r="E711" s="1">
        <v>0</v>
      </c>
      <c r="F711" s="1">
        <v>0</v>
      </c>
      <c r="G711" s="40">
        <f t="shared" si="134"/>
        <v>0</v>
      </c>
      <c r="H711" s="1"/>
      <c r="I711" s="1">
        <f>F711-E711</f>
        <v>0</v>
      </c>
      <c r="J711" s="1"/>
      <c r="K711" s="40"/>
      <c r="L711" s="1"/>
      <c r="M711" s="1"/>
      <c r="N711" s="1"/>
      <c r="O711" s="40">
        <f t="shared" si="135"/>
        <v>0</v>
      </c>
      <c r="P711" s="1">
        <v>0</v>
      </c>
      <c r="Q711" s="1">
        <v>0</v>
      </c>
      <c r="R711" s="1">
        <v>0</v>
      </c>
      <c r="S711" s="40">
        <v>0</v>
      </c>
      <c r="T711" s="1"/>
      <c r="U711" s="1"/>
      <c r="V711" s="1"/>
      <c r="W711" s="40">
        <v>0</v>
      </c>
      <c r="X711" s="1"/>
      <c r="Y711" s="1"/>
      <c r="Z711" s="1"/>
      <c r="AA711" s="20">
        <f t="shared" si="136"/>
        <v>0</v>
      </c>
      <c r="AB711" s="1">
        <f t="shared" si="133"/>
        <v>0</v>
      </c>
      <c r="AC711" s="40">
        <f t="shared" si="133"/>
        <v>0</v>
      </c>
      <c r="AD711" s="4">
        <f t="shared" si="133"/>
        <v>0</v>
      </c>
      <c r="AE711" s="40">
        <f t="shared" si="137"/>
        <v>0</v>
      </c>
      <c r="AF711" s="1"/>
      <c r="AG711" s="40"/>
      <c r="AH711" s="4"/>
      <c r="AI711" s="40"/>
      <c r="AJ711" s="40"/>
      <c r="AM711" s="119">
        <f t="shared" si="124"/>
        <v>0</v>
      </c>
      <c r="AN711" s="119">
        <f t="shared" si="123"/>
        <v>0</v>
      </c>
    </row>
    <row r="712" spans="1:40" s="122" customFormat="1" ht="19.899999999999999" customHeight="1" x14ac:dyDescent="0.2">
      <c r="A712" s="15"/>
      <c r="B712" s="127" t="s">
        <v>34</v>
      </c>
      <c r="C712" s="1">
        <v>425.38892999999996</v>
      </c>
      <c r="D712" s="1"/>
      <c r="E712" s="1">
        <v>0</v>
      </c>
      <c r="F712" s="1">
        <v>0</v>
      </c>
      <c r="G712" s="40">
        <f t="shared" si="134"/>
        <v>0</v>
      </c>
      <c r="H712" s="1"/>
      <c r="I712" s="1">
        <f>F712-E712</f>
        <v>0</v>
      </c>
      <c r="J712" s="1"/>
      <c r="K712" s="40"/>
      <c r="L712" s="1"/>
      <c r="M712" s="1"/>
      <c r="N712" s="1"/>
      <c r="O712" s="40">
        <f t="shared" si="135"/>
        <v>908.15466000000094</v>
      </c>
      <c r="P712" s="1">
        <v>0</v>
      </c>
      <c r="Q712" s="1">
        <v>908.15466000000094</v>
      </c>
      <c r="R712" s="1">
        <v>0</v>
      </c>
      <c r="S712" s="40">
        <f>T712+U712+V712</f>
        <v>414.29050999999981</v>
      </c>
      <c r="T712" s="1">
        <f>T708-SUM(T709:T711)</f>
        <v>0</v>
      </c>
      <c r="U712" s="1">
        <f>U708-SUM(U709:U711)</f>
        <v>414.29050999999981</v>
      </c>
      <c r="V712" s="1">
        <f>V708-SUM(V709:V711)</f>
        <v>0</v>
      </c>
      <c r="W712" s="40">
        <f>X712+Y712+Z712</f>
        <v>414.29050999999981</v>
      </c>
      <c r="X712" s="1">
        <f>X708-SUM(X709:X711)</f>
        <v>0</v>
      </c>
      <c r="Y712" s="1">
        <f>Y708-SUM(Y709:Y711)</f>
        <v>414.29050999999981</v>
      </c>
      <c r="Z712" s="1">
        <f>Z708-SUM(Z709:Z711)</f>
        <v>0</v>
      </c>
      <c r="AA712" s="20">
        <f t="shared" si="136"/>
        <v>0</v>
      </c>
      <c r="AB712" s="1">
        <f t="shared" si="133"/>
        <v>0</v>
      </c>
      <c r="AC712" s="40">
        <f t="shared" si="133"/>
        <v>0</v>
      </c>
      <c r="AD712" s="4">
        <f t="shared" si="133"/>
        <v>0</v>
      </c>
      <c r="AE712" s="40">
        <f t="shared" si="137"/>
        <v>0</v>
      </c>
      <c r="AF712" s="1"/>
      <c r="AG712" s="40"/>
      <c r="AH712" s="4"/>
      <c r="AI712" s="40"/>
      <c r="AJ712" s="40"/>
      <c r="AM712" s="119">
        <f t="shared" si="124"/>
        <v>0</v>
      </c>
      <c r="AN712" s="119">
        <f t="shared" si="123"/>
        <v>0</v>
      </c>
    </row>
    <row r="713" spans="1:40" s="122" customFormat="1" ht="138" customHeight="1" x14ac:dyDescent="0.2">
      <c r="A713" s="15">
        <v>133</v>
      </c>
      <c r="B713" s="134" t="s">
        <v>147</v>
      </c>
      <c r="C713" s="24">
        <v>6201.0008099999995</v>
      </c>
      <c r="D713" s="24">
        <f>SUM(D714:D717)</f>
        <v>0</v>
      </c>
      <c r="E713" s="24">
        <v>0</v>
      </c>
      <c r="F713" s="24">
        <v>0</v>
      </c>
      <c r="G713" s="25">
        <f t="shared" si="134"/>
        <v>0</v>
      </c>
      <c r="H713" s="26"/>
      <c r="I713" s="26"/>
      <c r="J713" s="26"/>
      <c r="K713" s="25">
        <f>L713+M713+N713</f>
        <v>0</v>
      </c>
      <c r="L713" s="26"/>
      <c r="M713" s="26"/>
      <c r="N713" s="26"/>
      <c r="O713" s="25">
        <f t="shared" si="135"/>
        <v>6712.7</v>
      </c>
      <c r="P713" s="26">
        <v>0</v>
      </c>
      <c r="Q713" s="26">
        <v>6712.7</v>
      </c>
      <c r="R713" s="26">
        <v>0</v>
      </c>
      <c r="S713" s="40">
        <f>T713+U713+V713</f>
        <v>6191.8867799999998</v>
      </c>
      <c r="T713" s="1">
        <v>0</v>
      </c>
      <c r="U713" s="1">
        <v>6191.8867799999998</v>
      </c>
      <c r="V713" s="1">
        <v>0</v>
      </c>
      <c r="W713" s="25">
        <f>X713+Y713+Z713</f>
        <v>6191.8867799999989</v>
      </c>
      <c r="X713" s="26">
        <v>0</v>
      </c>
      <c r="Y713" s="26">
        <v>6191.8867799999989</v>
      </c>
      <c r="Z713" s="26">
        <v>0</v>
      </c>
      <c r="AA713" s="20">
        <f t="shared" si="136"/>
        <v>0</v>
      </c>
      <c r="AB713" s="1">
        <f t="shared" si="133"/>
        <v>0</v>
      </c>
      <c r="AC713" s="40">
        <f t="shared" si="133"/>
        <v>0</v>
      </c>
      <c r="AD713" s="4">
        <f t="shared" si="133"/>
        <v>0</v>
      </c>
      <c r="AE713" s="25">
        <f t="shared" si="137"/>
        <v>0</v>
      </c>
      <c r="AF713" s="26"/>
      <c r="AG713" s="25"/>
      <c r="AH713" s="38"/>
      <c r="AI713" s="25" t="s">
        <v>232</v>
      </c>
      <c r="AJ713" s="25" t="s">
        <v>232</v>
      </c>
      <c r="AM713" s="119">
        <f t="shared" si="124"/>
        <v>0</v>
      </c>
      <c r="AN713" s="119">
        <f t="shared" si="123"/>
        <v>0</v>
      </c>
    </row>
    <row r="714" spans="1:40" s="122" customFormat="1" ht="19.899999999999999" customHeight="1" x14ac:dyDescent="0.2">
      <c r="A714" s="15"/>
      <c r="B714" s="127" t="s">
        <v>31</v>
      </c>
      <c r="C714" s="1">
        <v>0</v>
      </c>
      <c r="D714" s="1">
        <f>C714</f>
        <v>0</v>
      </c>
      <c r="E714" s="1">
        <v>0</v>
      </c>
      <c r="F714" s="1">
        <v>0</v>
      </c>
      <c r="G714" s="40">
        <f t="shared" si="134"/>
        <v>0</v>
      </c>
      <c r="H714" s="1"/>
      <c r="I714" s="1">
        <f>F714-E714</f>
        <v>0</v>
      </c>
      <c r="J714" s="1"/>
      <c r="K714" s="40"/>
      <c r="L714" s="1"/>
      <c r="M714" s="1"/>
      <c r="N714" s="1"/>
      <c r="O714" s="40">
        <f t="shared" si="135"/>
        <v>0</v>
      </c>
      <c r="P714" s="1">
        <v>0</v>
      </c>
      <c r="Q714" s="1">
        <v>0</v>
      </c>
      <c r="R714" s="1">
        <v>0</v>
      </c>
      <c r="S714" s="40">
        <v>0</v>
      </c>
      <c r="T714" s="1"/>
      <c r="U714" s="1"/>
      <c r="V714" s="1"/>
      <c r="W714" s="40">
        <v>0</v>
      </c>
      <c r="X714" s="1"/>
      <c r="Y714" s="1"/>
      <c r="Z714" s="1"/>
      <c r="AA714" s="20">
        <f t="shared" si="136"/>
        <v>0</v>
      </c>
      <c r="AB714" s="1">
        <f t="shared" ref="AB714:AD762" si="138">X714+H714-L714-(T714-AF714)</f>
        <v>0</v>
      </c>
      <c r="AC714" s="40">
        <f t="shared" si="138"/>
        <v>0</v>
      </c>
      <c r="AD714" s="4">
        <f t="shared" si="138"/>
        <v>0</v>
      </c>
      <c r="AE714" s="40">
        <f t="shared" si="137"/>
        <v>0</v>
      </c>
      <c r="AF714" s="1"/>
      <c r="AG714" s="40"/>
      <c r="AH714" s="4"/>
      <c r="AI714" s="40"/>
      <c r="AJ714" s="40"/>
      <c r="AM714" s="119">
        <f t="shared" si="124"/>
        <v>0</v>
      </c>
      <c r="AN714" s="119">
        <f t="shared" ref="AN714:AN777" si="139">AA714-AE714</f>
        <v>0</v>
      </c>
    </row>
    <row r="715" spans="1:40" s="122" customFormat="1" ht="19.899999999999999" customHeight="1" x14ac:dyDescent="0.2">
      <c r="A715" s="15"/>
      <c r="B715" s="127" t="s">
        <v>32</v>
      </c>
      <c r="C715" s="1">
        <v>5834.0348800000002</v>
      </c>
      <c r="D715" s="1"/>
      <c r="E715" s="1">
        <v>0</v>
      </c>
      <c r="F715" s="1">
        <v>0</v>
      </c>
      <c r="G715" s="40">
        <f t="shared" si="134"/>
        <v>0</v>
      </c>
      <c r="H715" s="1"/>
      <c r="I715" s="1">
        <f>F715-E715</f>
        <v>0</v>
      </c>
      <c r="J715" s="1"/>
      <c r="K715" s="40"/>
      <c r="L715" s="1"/>
      <c r="M715" s="1"/>
      <c r="N715" s="1"/>
      <c r="O715" s="40">
        <f t="shared" si="135"/>
        <v>5834.0348800000002</v>
      </c>
      <c r="P715" s="1">
        <v>0</v>
      </c>
      <c r="Q715" s="1">
        <v>5834.0348800000002</v>
      </c>
      <c r="R715" s="1">
        <v>0</v>
      </c>
      <c r="S715" s="40">
        <v>5834.0348799999992</v>
      </c>
      <c r="T715" s="1"/>
      <c r="U715" s="1">
        <v>5834.0348799999992</v>
      </c>
      <c r="V715" s="1"/>
      <c r="W715" s="40">
        <v>5834.0348799999992</v>
      </c>
      <c r="X715" s="1"/>
      <c r="Y715" s="1">
        <v>5834.0348799999992</v>
      </c>
      <c r="Z715" s="1"/>
      <c r="AA715" s="20">
        <f t="shared" si="136"/>
        <v>0</v>
      </c>
      <c r="AB715" s="1">
        <f t="shared" si="138"/>
        <v>0</v>
      </c>
      <c r="AC715" s="40">
        <f t="shared" si="138"/>
        <v>0</v>
      </c>
      <c r="AD715" s="4">
        <f t="shared" si="138"/>
        <v>0</v>
      </c>
      <c r="AE715" s="40">
        <f t="shared" si="137"/>
        <v>0</v>
      </c>
      <c r="AF715" s="1"/>
      <c r="AG715" s="40"/>
      <c r="AH715" s="4"/>
      <c r="AI715" s="40"/>
      <c r="AJ715" s="40"/>
      <c r="AM715" s="119">
        <f t="shared" ref="AM715:AM778" si="140">G715+W715-K715-S715</f>
        <v>0</v>
      </c>
      <c r="AN715" s="119">
        <f t="shared" si="139"/>
        <v>0</v>
      </c>
    </row>
    <row r="716" spans="1:40" s="122" customFormat="1" ht="19.899999999999999" customHeight="1" x14ac:dyDescent="0.2">
      <c r="A716" s="15"/>
      <c r="B716" s="127" t="s">
        <v>33</v>
      </c>
      <c r="C716" s="1">
        <v>0</v>
      </c>
      <c r="D716" s="1"/>
      <c r="E716" s="1">
        <v>0</v>
      </c>
      <c r="F716" s="1">
        <v>0</v>
      </c>
      <c r="G716" s="40">
        <f t="shared" si="134"/>
        <v>0</v>
      </c>
      <c r="H716" s="1"/>
      <c r="I716" s="1">
        <f>F716-E716</f>
        <v>0</v>
      </c>
      <c r="J716" s="1"/>
      <c r="K716" s="40"/>
      <c r="L716" s="1"/>
      <c r="M716" s="1"/>
      <c r="N716" s="1"/>
      <c r="O716" s="40">
        <f t="shared" si="135"/>
        <v>0</v>
      </c>
      <c r="P716" s="1">
        <v>0</v>
      </c>
      <c r="Q716" s="1">
        <v>0</v>
      </c>
      <c r="R716" s="1">
        <v>0</v>
      </c>
      <c r="S716" s="40">
        <v>0</v>
      </c>
      <c r="T716" s="1"/>
      <c r="U716" s="1"/>
      <c r="V716" s="1"/>
      <c r="W716" s="40">
        <v>0</v>
      </c>
      <c r="X716" s="1"/>
      <c r="Y716" s="1"/>
      <c r="Z716" s="1"/>
      <c r="AA716" s="20">
        <f t="shared" si="136"/>
        <v>0</v>
      </c>
      <c r="AB716" s="1">
        <f t="shared" si="138"/>
        <v>0</v>
      </c>
      <c r="AC716" s="40">
        <f t="shared" si="138"/>
        <v>0</v>
      </c>
      <c r="AD716" s="4">
        <f t="shared" si="138"/>
        <v>0</v>
      </c>
      <c r="AE716" s="40">
        <f t="shared" si="137"/>
        <v>0</v>
      </c>
      <c r="AF716" s="1"/>
      <c r="AG716" s="40"/>
      <c r="AH716" s="4"/>
      <c r="AI716" s="40"/>
      <c r="AJ716" s="40"/>
      <c r="AM716" s="119">
        <f t="shared" si="140"/>
        <v>0</v>
      </c>
      <c r="AN716" s="119">
        <f t="shared" si="139"/>
        <v>0</v>
      </c>
    </row>
    <row r="717" spans="1:40" s="122" customFormat="1" ht="19.899999999999999" customHeight="1" x14ac:dyDescent="0.2">
      <c r="A717" s="15"/>
      <c r="B717" s="127" t="s">
        <v>34</v>
      </c>
      <c r="C717" s="1">
        <v>366.96593000000001</v>
      </c>
      <c r="D717" s="1"/>
      <c r="E717" s="1">
        <v>0</v>
      </c>
      <c r="F717" s="1">
        <v>0</v>
      </c>
      <c r="G717" s="40">
        <f t="shared" si="134"/>
        <v>0</v>
      </c>
      <c r="H717" s="1"/>
      <c r="I717" s="1">
        <f>F717-E717</f>
        <v>0</v>
      </c>
      <c r="J717" s="1"/>
      <c r="K717" s="40"/>
      <c r="L717" s="1"/>
      <c r="M717" s="1"/>
      <c r="N717" s="1"/>
      <c r="O717" s="40">
        <f t="shared" si="135"/>
        <v>878.66512000000034</v>
      </c>
      <c r="P717" s="1">
        <v>0</v>
      </c>
      <c r="Q717" s="1">
        <v>878.66512000000034</v>
      </c>
      <c r="R717" s="1">
        <v>0</v>
      </c>
      <c r="S717" s="40">
        <f>T717+U717+V717</f>
        <v>357.85190000000057</v>
      </c>
      <c r="T717" s="1">
        <f>T713-SUM(T714:T716)</f>
        <v>0</v>
      </c>
      <c r="U717" s="1">
        <f>U713-SUM(U714:U716)</f>
        <v>357.85190000000057</v>
      </c>
      <c r="V717" s="1">
        <f>V713-SUM(V714:V716)</f>
        <v>0</v>
      </c>
      <c r="W717" s="40">
        <f>X717+Y717+Z717</f>
        <v>357.85189999999966</v>
      </c>
      <c r="X717" s="1">
        <f>X713-SUM(X714:X716)</f>
        <v>0</v>
      </c>
      <c r="Y717" s="1">
        <f>Y713-SUM(Y714:Y716)</f>
        <v>357.85189999999966</v>
      </c>
      <c r="Z717" s="1">
        <f>Z713-SUM(Z714:Z716)</f>
        <v>0</v>
      </c>
      <c r="AA717" s="20">
        <f t="shared" si="136"/>
        <v>-9.0949470177292824E-13</v>
      </c>
      <c r="AB717" s="1">
        <f t="shared" si="138"/>
        <v>0</v>
      </c>
      <c r="AC717" s="40">
        <f t="shared" si="138"/>
        <v>-9.0949470177292824E-13</v>
      </c>
      <c r="AD717" s="4">
        <f t="shared" si="138"/>
        <v>0</v>
      </c>
      <c r="AE717" s="40">
        <f t="shared" si="137"/>
        <v>0</v>
      </c>
      <c r="AF717" s="1"/>
      <c r="AG717" s="40"/>
      <c r="AH717" s="4"/>
      <c r="AI717" s="40"/>
      <c r="AJ717" s="40"/>
      <c r="AM717" s="119">
        <f t="shared" si="140"/>
        <v>-9.0949470177292824E-13</v>
      </c>
      <c r="AN717" s="119">
        <f t="shared" si="139"/>
        <v>-9.0949470177292824E-13</v>
      </c>
    </row>
    <row r="718" spans="1:40" s="122" customFormat="1" ht="103.9" customHeight="1" x14ac:dyDescent="0.2">
      <c r="A718" s="15">
        <v>134</v>
      </c>
      <c r="B718" s="134" t="s">
        <v>148</v>
      </c>
      <c r="C718" s="24">
        <v>6660.9249</v>
      </c>
      <c r="D718" s="24">
        <f>SUM(D719:D722)</f>
        <v>0</v>
      </c>
      <c r="E718" s="24">
        <v>0</v>
      </c>
      <c r="F718" s="24">
        <v>0</v>
      </c>
      <c r="G718" s="25">
        <f t="shared" si="134"/>
        <v>0</v>
      </c>
      <c r="H718" s="26"/>
      <c r="I718" s="26"/>
      <c r="J718" s="26"/>
      <c r="K718" s="25">
        <f>L718+M718+N718</f>
        <v>0</v>
      </c>
      <c r="L718" s="26"/>
      <c r="M718" s="26"/>
      <c r="N718" s="26"/>
      <c r="O718" s="25">
        <f t="shared" si="135"/>
        <v>6682.7</v>
      </c>
      <c r="P718" s="26">
        <v>0</v>
      </c>
      <c r="Q718" s="26">
        <v>6682.7</v>
      </c>
      <c r="R718" s="26">
        <v>0</v>
      </c>
      <c r="S718" s="40">
        <f>T718+U718+V718</f>
        <v>6629.8398999999999</v>
      </c>
      <c r="T718" s="1">
        <v>0</v>
      </c>
      <c r="U718" s="1">
        <v>6629.8398999999999</v>
      </c>
      <c r="V718" s="1">
        <v>0</v>
      </c>
      <c r="W718" s="25">
        <f>X718+Y718+Z718</f>
        <v>6629.839899999999</v>
      </c>
      <c r="X718" s="26">
        <v>0</v>
      </c>
      <c r="Y718" s="26">
        <v>6629.839899999999</v>
      </c>
      <c r="Z718" s="26">
        <v>0</v>
      </c>
      <c r="AA718" s="20">
        <f t="shared" si="136"/>
        <v>0</v>
      </c>
      <c r="AB718" s="1">
        <f t="shared" si="138"/>
        <v>0</v>
      </c>
      <c r="AC718" s="40">
        <f t="shared" si="138"/>
        <v>0</v>
      </c>
      <c r="AD718" s="4">
        <f t="shared" si="138"/>
        <v>0</v>
      </c>
      <c r="AE718" s="25">
        <f t="shared" si="137"/>
        <v>0</v>
      </c>
      <c r="AF718" s="26"/>
      <c r="AG718" s="25"/>
      <c r="AH718" s="38"/>
      <c r="AI718" s="25" t="s">
        <v>232</v>
      </c>
      <c r="AJ718" s="25" t="s">
        <v>232</v>
      </c>
      <c r="AM718" s="119">
        <f t="shared" si="140"/>
        <v>0</v>
      </c>
      <c r="AN718" s="119">
        <f t="shared" si="139"/>
        <v>0</v>
      </c>
    </row>
    <row r="719" spans="1:40" s="122" customFormat="1" ht="19.899999999999999" customHeight="1" x14ac:dyDescent="0.2">
      <c r="A719" s="15"/>
      <c r="B719" s="127" t="s">
        <v>31</v>
      </c>
      <c r="C719" s="1">
        <v>0</v>
      </c>
      <c r="D719" s="1">
        <f>C719</f>
        <v>0</v>
      </c>
      <c r="E719" s="1">
        <v>0</v>
      </c>
      <c r="F719" s="1">
        <v>0</v>
      </c>
      <c r="G719" s="40">
        <f t="shared" si="134"/>
        <v>0</v>
      </c>
      <c r="H719" s="1"/>
      <c r="I719" s="1">
        <f>F719-E719</f>
        <v>0</v>
      </c>
      <c r="J719" s="1"/>
      <c r="K719" s="40"/>
      <c r="L719" s="1"/>
      <c r="M719" s="1"/>
      <c r="N719" s="1"/>
      <c r="O719" s="40">
        <f t="shared" si="135"/>
        <v>0</v>
      </c>
      <c r="P719" s="1">
        <v>0</v>
      </c>
      <c r="Q719" s="1">
        <v>0</v>
      </c>
      <c r="R719" s="1">
        <v>0</v>
      </c>
      <c r="S719" s="40">
        <v>0</v>
      </c>
      <c r="T719" s="1"/>
      <c r="U719" s="1"/>
      <c r="V719" s="1"/>
      <c r="W719" s="40">
        <v>0</v>
      </c>
      <c r="X719" s="1"/>
      <c r="Y719" s="1"/>
      <c r="Z719" s="1"/>
      <c r="AA719" s="20">
        <f t="shared" si="136"/>
        <v>0</v>
      </c>
      <c r="AB719" s="1">
        <f t="shared" si="138"/>
        <v>0</v>
      </c>
      <c r="AC719" s="40">
        <f t="shared" si="138"/>
        <v>0</v>
      </c>
      <c r="AD719" s="4">
        <f t="shared" si="138"/>
        <v>0</v>
      </c>
      <c r="AE719" s="40">
        <f t="shared" si="137"/>
        <v>0</v>
      </c>
      <c r="AF719" s="1"/>
      <c r="AG719" s="40"/>
      <c r="AH719" s="4"/>
      <c r="AI719" s="40"/>
      <c r="AJ719" s="40"/>
      <c r="AM719" s="119">
        <f t="shared" si="140"/>
        <v>0</v>
      </c>
      <c r="AN719" s="119">
        <f t="shared" si="139"/>
        <v>0</v>
      </c>
    </row>
    <row r="720" spans="1:40" s="122" customFormat="1" ht="19.899999999999999" customHeight="1" x14ac:dyDescent="0.2">
      <c r="A720" s="15"/>
      <c r="B720" s="127" t="s">
        <v>32</v>
      </c>
      <c r="C720" s="1">
        <v>6279.6288800000002</v>
      </c>
      <c r="D720" s="1"/>
      <c r="E720" s="1">
        <v>0</v>
      </c>
      <c r="F720" s="1">
        <v>0</v>
      </c>
      <c r="G720" s="40">
        <f t="shared" si="134"/>
        <v>0</v>
      </c>
      <c r="H720" s="1"/>
      <c r="I720" s="1">
        <f>F720-E720</f>
        <v>0</v>
      </c>
      <c r="J720" s="1"/>
      <c r="K720" s="40"/>
      <c r="L720" s="1"/>
      <c r="M720" s="1"/>
      <c r="N720" s="1"/>
      <c r="O720" s="40">
        <f t="shared" si="135"/>
        <v>6279.6288800000002</v>
      </c>
      <c r="P720" s="1">
        <v>0</v>
      </c>
      <c r="Q720" s="1">
        <v>6279.6288800000002</v>
      </c>
      <c r="R720" s="1">
        <v>0</v>
      </c>
      <c r="S720" s="40">
        <v>6279.6288799999993</v>
      </c>
      <c r="T720" s="1"/>
      <c r="U720" s="1">
        <v>6279.6288799999993</v>
      </c>
      <c r="V720" s="1"/>
      <c r="W720" s="40">
        <v>6279.6288799999993</v>
      </c>
      <c r="X720" s="1"/>
      <c r="Y720" s="1">
        <v>6279.6288799999993</v>
      </c>
      <c r="Z720" s="1"/>
      <c r="AA720" s="20">
        <f t="shared" si="136"/>
        <v>0</v>
      </c>
      <c r="AB720" s="1">
        <f t="shared" si="138"/>
        <v>0</v>
      </c>
      <c r="AC720" s="40">
        <f t="shared" si="138"/>
        <v>0</v>
      </c>
      <c r="AD720" s="4">
        <f t="shared" si="138"/>
        <v>0</v>
      </c>
      <c r="AE720" s="40">
        <f t="shared" si="137"/>
        <v>0</v>
      </c>
      <c r="AF720" s="1"/>
      <c r="AG720" s="40"/>
      <c r="AH720" s="4"/>
      <c r="AI720" s="40"/>
      <c r="AJ720" s="40"/>
      <c r="AM720" s="119">
        <f t="shared" si="140"/>
        <v>0</v>
      </c>
      <c r="AN720" s="119">
        <f t="shared" si="139"/>
        <v>0</v>
      </c>
    </row>
    <row r="721" spans="1:40" s="122" customFormat="1" ht="19.899999999999999" customHeight="1" x14ac:dyDescent="0.2">
      <c r="A721" s="15"/>
      <c r="B721" s="127" t="s">
        <v>33</v>
      </c>
      <c r="C721" s="1">
        <v>0</v>
      </c>
      <c r="D721" s="1"/>
      <c r="E721" s="1">
        <v>0</v>
      </c>
      <c r="F721" s="1">
        <v>0</v>
      </c>
      <c r="G721" s="40">
        <f t="shared" si="134"/>
        <v>0</v>
      </c>
      <c r="H721" s="1"/>
      <c r="I721" s="1">
        <f>F721-E721</f>
        <v>0</v>
      </c>
      <c r="J721" s="1"/>
      <c r="K721" s="40"/>
      <c r="L721" s="1"/>
      <c r="M721" s="1"/>
      <c r="N721" s="1"/>
      <c r="O721" s="40">
        <f t="shared" si="135"/>
        <v>0</v>
      </c>
      <c r="P721" s="1">
        <v>0</v>
      </c>
      <c r="Q721" s="1">
        <v>0</v>
      </c>
      <c r="R721" s="1">
        <v>0</v>
      </c>
      <c r="S721" s="40">
        <v>0</v>
      </c>
      <c r="T721" s="1"/>
      <c r="U721" s="1"/>
      <c r="V721" s="1"/>
      <c r="W721" s="40">
        <v>0</v>
      </c>
      <c r="X721" s="1"/>
      <c r="Y721" s="1"/>
      <c r="Z721" s="1"/>
      <c r="AA721" s="20">
        <f t="shared" si="136"/>
        <v>0</v>
      </c>
      <c r="AB721" s="1">
        <f t="shared" si="138"/>
        <v>0</v>
      </c>
      <c r="AC721" s="40">
        <f t="shared" si="138"/>
        <v>0</v>
      </c>
      <c r="AD721" s="4">
        <f t="shared" si="138"/>
        <v>0</v>
      </c>
      <c r="AE721" s="40">
        <f t="shared" si="137"/>
        <v>0</v>
      </c>
      <c r="AF721" s="1"/>
      <c r="AG721" s="40"/>
      <c r="AH721" s="4"/>
      <c r="AI721" s="40"/>
      <c r="AJ721" s="40"/>
      <c r="AM721" s="119">
        <f t="shared" si="140"/>
        <v>0</v>
      </c>
      <c r="AN721" s="119">
        <f t="shared" si="139"/>
        <v>0</v>
      </c>
    </row>
    <row r="722" spans="1:40" s="122" customFormat="1" ht="19.899999999999999" customHeight="1" x14ac:dyDescent="0.2">
      <c r="A722" s="15"/>
      <c r="B722" s="127" t="s">
        <v>34</v>
      </c>
      <c r="C722" s="1">
        <v>381.29601999999994</v>
      </c>
      <c r="D722" s="1"/>
      <c r="E722" s="1">
        <v>0</v>
      </c>
      <c r="F722" s="1">
        <v>0</v>
      </c>
      <c r="G722" s="40">
        <f t="shared" si="134"/>
        <v>0</v>
      </c>
      <c r="H722" s="1"/>
      <c r="I722" s="1">
        <f>F722-E722</f>
        <v>0</v>
      </c>
      <c r="J722" s="1"/>
      <c r="K722" s="40"/>
      <c r="L722" s="1"/>
      <c r="M722" s="1"/>
      <c r="N722" s="1"/>
      <c r="O722" s="40">
        <f t="shared" si="135"/>
        <v>403.07112000000035</v>
      </c>
      <c r="P722" s="1">
        <v>0</v>
      </c>
      <c r="Q722" s="1">
        <v>403.07112000000035</v>
      </c>
      <c r="R722" s="1">
        <v>0</v>
      </c>
      <c r="S722" s="40">
        <f>T722+U722+V722</f>
        <v>350.21102000000064</v>
      </c>
      <c r="T722" s="1">
        <f>T718-SUM(T719:T721)</f>
        <v>0</v>
      </c>
      <c r="U722" s="1">
        <f>U718-SUM(U719:U721)</f>
        <v>350.21102000000064</v>
      </c>
      <c r="V722" s="1">
        <f>V718-SUM(V719:V721)</f>
        <v>0</v>
      </c>
      <c r="W722" s="40">
        <f>X722+Y722+Z722</f>
        <v>350.21101999999973</v>
      </c>
      <c r="X722" s="1">
        <f>X718-SUM(X719:X721)</f>
        <v>0</v>
      </c>
      <c r="Y722" s="1">
        <f>Y718-SUM(Y719:Y721)</f>
        <v>350.21101999999973</v>
      </c>
      <c r="Z722" s="1">
        <f>Z718-SUM(Z719:Z721)</f>
        <v>0</v>
      </c>
      <c r="AA722" s="20">
        <f t="shared" si="136"/>
        <v>-9.0949470177292824E-13</v>
      </c>
      <c r="AB722" s="1">
        <f t="shared" si="138"/>
        <v>0</v>
      </c>
      <c r="AC722" s="40">
        <f t="shared" si="138"/>
        <v>-9.0949470177292824E-13</v>
      </c>
      <c r="AD722" s="4">
        <f t="shared" si="138"/>
        <v>0</v>
      </c>
      <c r="AE722" s="40">
        <f t="shared" si="137"/>
        <v>0</v>
      </c>
      <c r="AF722" s="1"/>
      <c r="AG722" s="40"/>
      <c r="AH722" s="4"/>
      <c r="AI722" s="40"/>
      <c r="AJ722" s="40"/>
      <c r="AM722" s="119">
        <f t="shared" si="140"/>
        <v>-9.0949470177292824E-13</v>
      </c>
      <c r="AN722" s="119">
        <f t="shared" si="139"/>
        <v>-9.0949470177292824E-13</v>
      </c>
    </row>
    <row r="723" spans="1:40" s="122" customFormat="1" ht="96.6" customHeight="1" x14ac:dyDescent="0.2">
      <c r="A723" s="15">
        <v>135</v>
      </c>
      <c r="B723" s="134" t="s">
        <v>149</v>
      </c>
      <c r="C723" s="24">
        <v>6179.362259999999</v>
      </c>
      <c r="D723" s="24">
        <f>SUM(D724:D727)</f>
        <v>0</v>
      </c>
      <c r="E723" s="24">
        <v>0</v>
      </c>
      <c r="F723" s="24">
        <v>0</v>
      </c>
      <c r="G723" s="25">
        <f t="shared" si="134"/>
        <v>0</v>
      </c>
      <c r="H723" s="26"/>
      <c r="I723" s="26"/>
      <c r="J723" s="26"/>
      <c r="K723" s="25">
        <f>L723+M723+N723</f>
        <v>0</v>
      </c>
      <c r="L723" s="26"/>
      <c r="M723" s="26"/>
      <c r="N723" s="26"/>
      <c r="O723" s="25">
        <f t="shared" si="135"/>
        <v>6642.7</v>
      </c>
      <c r="P723" s="26">
        <v>0</v>
      </c>
      <c r="Q723" s="26">
        <v>6642.7</v>
      </c>
      <c r="R723" s="26">
        <v>0</v>
      </c>
      <c r="S723" s="40">
        <f>T723+U723+V723</f>
        <v>6171.0112300000001</v>
      </c>
      <c r="T723" s="1">
        <v>0</v>
      </c>
      <c r="U723" s="1">
        <v>6171.0112300000001</v>
      </c>
      <c r="V723" s="1">
        <v>0</v>
      </c>
      <c r="W723" s="25">
        <f>X723+Y723+Z723</f>
        <v>6171.0112299999982</v>
      </c>
      <c r="X723" s="26">
        <v>0</v>
      </c>
      <c r="Y723" s="26">
        <v>6171.0112299999982</v>
      </c>
      <c r="Z723" s="26">
        <v>0</v>
      </c>
      <c r="AA723" s="20">
        <f t="shared" si="136"/>
        <v>0</v>
      </c>
      <c r="AB723" s="1">
        <f t="shared" si="138"/>
        <v>0</v>
      </c>
      <c r="AC723" s="40">
        <f t="shared" si="138"/>
        <v>0</v>
      </c>
      <c r="AD723" s="4">
        <f t="shared" si="138"/>
        <v>0</v>
      </c>
      <c r="AE723" s="25">
        <f t="shared" si="137"/>
        <v>0</v>
      </c>
      <c r="AF723" s="26"/>
      <c r="AG723" s="25"/>
      <c r="AH723" s="38"/>
      <c r="AI723" s="25" t="s">
        <v>232</v>
      </c>
      <c r="AJ723" s="25" t="s">
        <v>232</v>
      </c>
      <c r="AM723" s="119">
        <f t="shared" si="140"/>
        <v>0</v>
      </c>
      <c r="AN723" s="119">
        <f t="shared" si="139"/>
        <v>0</v>
      </c>
    </row>
    <row r="724" spans="1:40" s="122" customFormat="1" ht="19.899999999999999" customHeight="1" x14ac:dyDescent="0.2">
      <c r="A724" s="15"/>
      <c r="B724" s="127" t="s">
        <v>31</v>
      </c>
      <c r="C724" s="1">
        <v>0</v>
      </c>
      <c r="D724" s="1">
        <f>C724</f>
        <v>0</v>
      </c>
      <c r="E724" s="1">
        <v>0</v>
      </c>
      <c r="F724" s="1">
        <v>0</v>
      </c>
      <c r="G724" s="40">
        <f t="shared" si="134"/>
        <v>0</v>
      </c>
      <c r="H724" s="1"/>
      <c r="I724" s="1">
        <f>F724-E724</f>
        <v>0</v>
      </c>
      <c r="J724" s="1"/>
      <c r="K724" s="40"/>
      <c r="L724" s="1"/>
      <c r="M724" s="1"/>
      <c r="N724" s="1"/>
      <c r="O724" s="40">
        <f t="shared" si="135"/>
        <v>0</v>
      </c>
      <c r="P724" s="1">
        <v>0</v>
      </c>
      <c r="Q724" s="1">
        <v>0</v>
      </c>
      <c r="R724" s="1">
        <v>0</v>
      </c>
      <c r="S724" s="40">
        <v>0</v>
      </c>
      <c r="T724" s="1"/>
      <c r="U724" s="1"/>
      <c r="V724" s="1"/>
      <c r="W724" s="40">
        <v>0</v>
      </c>
      <c r="X724" s="1"/>
      <c r="Y724" s="1"/>
      <c r="Z724" s="1"/>
      <c r="AA724" s="20">
        <f t="shared" si="136"/>
        <v>0</v>
      </c>
      <c r="AB724" s="1">
        <f t="shared" si="138"/>
        <v>0</v>
      </c>
      <c r="AC724" s="40">
        <f t="shared" si="138"/>
        <v>0</v>
      </c>
      <c r="AD724" s="4">
        <f t="shared" si="138"/>
        <v>0</v>
      </c>
      <c r="AE724" s="40">
        <f t="shared" si="137"/>
        <v>0</v>
      </c>
      <c r="AF724" s="1"/>
      <c r="AG724" s="40"/>
      <c r="AH724" s="4"/>
      <c r="AI724" s="40"/>
      <c r="AJ724" s="40"/>
      <c r="AM724" s="119">
        <f t="shared" si="140"/>
        <v>0</v>
      </c>
      <c r="AN724" s="119">
        <f t="shared" si="139"/>
        <v>0</v>
      </c>
    </row>
    <row r="725" spans="1:40" s="122" customFormat="1" ht="19.899999999999999" customHeight="1" x14ac:dyDescent="0.2">
      <c r="A725" s="15"/>
      <c r="B725" s="127" t="s">
        <v>32</v>
      </c>
      <c r="C725" s="1">
        <v>5881.3173299999999</v>
      </c>
      <c r="D725" s="1"/>
      <c r="E725" s="1">
        <v>0</v>
      </c>
      <c r="F725" s="1">
        <v>0</v>
      </c>
      <c r="G725" s="40">
        <f t="shared" si="134"/>
        <v>0</v>
      </c>
      <c r="H725" s="1"/>
      <c r="I725" s="1">
        <f>F725-E725</f>
        <v>0</v>
      </c>
      <c r="J725" s="1"/>
      <c r="K725" s="40"/>
      <c r="L725" s="1"/>
      <c r="M725" s="1"/>
      <c r="N725" s="1"/>
      <c r="O725" s="40">
        <f t="shared" si="135"/>
        <v>5881.3173299999999</v>
      </c>
      <c r="P725" s="1">
        <v>0</v>
      </c>
      <c r="Q725" s="1">
        <v>5881.3173299999999</v>
      </c>
      <c r="R725" s="1">
        <v>0</v>
      </c>
      <c r="S725" s="40">
        <v>5881.3173299999989</v>
      </c>
      <c r="T725" s="1"/>
      <c r="U725" s="1">
        <v>5881.3173299999989</v>
      </c>
      <c r="V725" s="1"/>
      <c r="W725" s="40">
        <v>5881.3173299999989</v>
      </c>
      <c r="X725" s="1"/>
      <c r="Y725" s="1">
        <v>5881.3173299999989</v>
      </c>
      <c r="Z725" s="1"/>
      <c r="AA725" s="20">
        <f t="shared" si="136"/>
        <v>0</v>
      </c>
      <c r="AB725" s="1">
        <f t="shared" si="138"/>
        <v>0</v>
      </c>
      <c r="AC725" s="40">
        <f t="shared" si="138"/>
        <v>0</v>
      </c>
      <c r="AD725" s="4">
        <f t="shared" si="138"/>
        <v>0</v>
      </c>
      <c r="AE725" s="40">
        <f t="shared" si="137"/>
        <v>0</v>
      </c>
      <c r="AF725" s="1"/>
      <c r="AG725" s="40"/>
      <c r="AH725" s="4"/>
      <c r="AI725" s="40"/>
      <c r="AJ725" s="40"/>
      <c r="AM725" s="119">
        <f t="shared" si="140"/>
        <v>0</v>
      </c>
      <c r="AN725" s="119">
        <f t="shared" si="139"/>
        <v>0</v>
      </c>
    </row>
    <row r="726" spans="1:40" s="122" customFormat="1" ht="19.899999999999999" customHeight="1" x14ac:dyDescent="0.2">
      <c r="A726" s="15"/>
      <c r="B726" s="127" t="s">
        <v>33</v>
      </c>
      <c r="C726" s="1">
        <v>0</v>
      </c>
      <c r="D726" s="1"/>
      <c r="E726" s="1">
        <v>0</v>
      </c>
      <c r="F726" s="1">
        <v>0</v>
      </c>
      <c r="G726" s="40">
        <f t="shared" si="134"/>
        <v>0</v>
      </c>
      <c r="H726" s="1"/>
      <c r="I726" s="1">
        <f>F726-E726</f>
        <v>0</v>
      </c>
      <c r="J726" s="1"/>
      <c r="K726" s="40"/>
      <c r="L726" s="1"/>
      <c r="M726" s="1"/>
      <c r="N726" s="1"/>
      <c r="O726" s="40">
        <f t="shared" si="135"/>
        <v>0</v>
      </c>
      <c r="P726" s="1">
        <v>0</v>
      </c>
      <c r="Q726" s="1">
        <v>0</v>
      </c>
      <c r="R726" s="1">
        <v>0</v>
      </c>
      <c r="S726" s="40">
        <v>0</v>
      </c>
      <c r="T726" s="1"/>
      <c r="U726" s="1"/>
      <c r="V726" s="1"/>
      <c r="W726" s="40">
        <v>0</v>
      </c>
      <c r="X726" s="1"/>
      <c r="Y726" s="1"/>
      <c r="Z726" s="1"/>
      <c r="AA726" s="20">
        <f t="shared" si="136"/>
        <v>0</v>
      </c>
      <c r="AB726" s="1">
        <f t="shared" si="138"/>
        <v>0</v>
      </c>
      <c r="AC726" s="40">
        <f t="shared" si="138"/>
        <v>0</v>
      </c>
      <c r="AD726" s="4">
        <f t="shared" si="138"/>
        <v>0</v>
      </c>
      <c r="AE726" s="40">
        <f t="shared" si="137"/>
        <v>0</v>
      </c>
      <c r="AF726" s="1"/>
      <c r="AG726" s="40"/>
      <c r="AH726" s="4"/>
      <c r="AI726" s="40"/>
      <c r="AJ726" s="40"/>
      <c r="AM726" s="119">
        <f t="shared" si="140"/>
        <v>0</v>
      </c>
      <c r="AN726" s="119">
        <f t="shared" si="139"/>
        <v>0</v>
      </c>
    </row>
    <row r="727" spans="1:40" s="122" customFormat="1" ht="19.899999999999999" customHeight="1" x14ac:dyDescent="0.2">
      <c r="A727" s="15"/>
      <c r="B727" s="127" t="s">
        <v>34</v>
      </c>
      <c r="C727" s="1">
        <v>298.04493000000002</v>
      </c>
      <c r="D727" s="1"/>
      <c r="E727" s="1">
        <v>0</v>
      </c>
      <c r="F727" s="1">
        <v>0</v>
      </c>
      <c r="G727" s="40">
        <f t="shared" si="134"/>
        <v>0</v>
      </c>
      <c r="H727" s="1"/>
      <c r="I727" s="1">
        <f>F727-E727</f>
        <v>0</v>
      </c>
      <c r="J727" s="1"/>
      <c r="K727" s="40"/>
      <c r="L727" s="1"/>
      <c r="M727" s="1"/>
      <c r="N727" s="1"/>
      <c r="O727" s="40">
        <f t="shared" si="135"/>
        <v>761.38267000000087</v>
      </c>
      <c r="P727" s="1">
        <v>0</v>
      </c>
      <c r="Q727" s="1">
        <v>761.38267000000087</v>
      </c>
      <c r="R727" s="1">
        <v>0</v>
      </c>
      <c r="S727" s="40">
        <f>T727+U727+V727</f>
        <v>289.69390000000112</v>
      </c>
      <c r="T727" s="1">
        <f>T723-SUM(T724:T726)</f>
        <v>0</v>
      </c>
      <c r="U727" s="1">
        <f>U723-SUM(U724:U726)</f>
        <v>289.69390000000112</v>
      </c>
      <c r="V727" s="1">
        <f>V723-SUM(V724:V726)</f>
        <v>0</v>
      </c>
      <c r="W727" s="40">
        <f>X727+Y727+Z727</f>
        <v>289.6938999999993</v>
      </c>
      <c r="X727" s="1">
        <f>X723-SUM(X724:X726)</f>
        <v>0</v>
      </c>
      <c r="Y727" s="1">
        <f>Y723-SUM(Y724:Y726)</f>
        <v>289.6938999999993</v>
      </c>
      <c r="Z727" s="1">
        <f>Z723-SUM(Z724:Z726)</f>
        <v>0</v>
      </c>
      <c r="AA727" s="20">
        <f t="shared" si="136"/>
        <v>-1.8189894035458565E-12</v>
      </c>
      <c r="AB727" s="1">
        <f t="shared" si="138"/>
        <v>0</v>
      </c>
      <c r="AC727" s="40">
        <f t="shared" si="138"/>
        <v>-1.8189894035458565E-12</v>
      </c>
      <c r="AD727" s="4">
        <f t="shared" si="138"/>
        <v>0</v>
      </c>
      <c r="AE727" s="40">
        <f t="shared" si="137"/>
        <v>0</v>
      </c>
      <c r="AF727" s="1"/>
      <c r="AG727" s="40"/>
      <c r="AH727" s="4"/>
      <c r="AI727" s="40"/>
      <c r="AJ727" s="40"/>
      <c r="AM727" s="119">
        <f t="shared" si="140"/>
        <v>-1.8189894035458565E-12</v>
      </c>
      <c r="AN727" s="119">
        <f t="shared" si="139"/>
        <v>-1.8189894035458565E-12</v>
      </c>
    </row>
    <row r="728" spans="1:40" s="122" customFormat="1" ht="125.45" customHeight="1" x14ac:dyDescent="0.2">
      <c r="A728" s="15">
        <v>136</v>
      </c>
      <c r="B728" s="134" t="s">
        <v>150</v>
      </c>
      <c r="C728" s="24">
        <v>6249.0068799999999</v>
      </c>
      <c r="D728" s="24">
        <f>SUM(D729:D732)</f>
        <v>0</v>
      </c>
      <c r="E728" s="24">
        <v>0</v>
      </c>
      <c r="F728" s="24">
        <v>0</v>
      </c>
      <c r="G728" s="25">
        <f t="shared" si="134"/>
        <v>0</v>
      </c>
      <c r="H728" s="26"/>
      <c r="I728" s="26"/>
      <c r="J728" s="26"/>
      <c r="K728" s="25">
        <f>L728+M728+N728</f>
        <v>0</v>
      </c>
      <c r="L728" s="26"/>
      <c r="M728" s="26"/>
      <c r="N728" s="26"/>
      <c r="O728" s="25">
        <f t="shared" si="135"/>
        <v>6672.7</v>
      </c>
      <c r="P728" s="26">
        <v>0</v>
      </c>
      <c r="Q728" s="26">
        <v>6672.7</v>
      </c>
      <c r="R728" s="26">
        <v>0</v>
      </c>
      <c r="S728" s="40">
        <f>T728+U728+V728</f>
        <v>6239.8698800000002</v>
      </c>
      <c r="T728" s="1">
        <v>0</v>
      </c>
      <c r="U728" s="1">
        <v>6239.8698800000002</v>
      </c>
      <c r="V728" s="1">
        <v>0</v>
      </c>
      <c r="W728" s="25">
        <f>X728+Y728+Z728</f>
        <v>6239.8698799999993</v>
      </c>
      <c r="X728" s="26">
        <v>0</v>
      </c>
      <c r="Y728" s="26">
        <v>6239.8698799999993</v>
      </c>
      <c r="Z728" s="26">
        <v>0</v>
      </c>
      <c r="AA728" s="20">
        <f t="shared" si="136"/>
        <v>0</v>
      </c>
      <c r="AB728" s="1">
        <f t="shared" si="138"/>
        <v>0</v>
      </c>
      <c r="AC728" s="40">
        <f t="shared" si="138"/>
        <v>0</v>
      </c>
      <c r="AD728" s="4">
        <f t="shared" si="138"/>
        <v>0</v>
      </c>
      <c r="AE728" s="25">
        <f t="shared" si="137"/>
        <v>0</v>
      </c>
      <c r="AF728" s="26"/>
      <c r="AG728" s="25"/>
      <c r="AH728" s="38"/>
      <c r="AI728" s="25" t="s">
        <v>232</v>
      </c>
      <c r="AJ728" s="25" t="s">
        <v>232</v>
      </c>
      <c r="AM728" s="119">
        <f t="shared" si="140"/>
        <v>0</v>
      </c>
      <c r="AN728" s="119">
        <f t="shared" si="139"/>
        <v>0</v>
      </c>
    </row>
    <row r="729" spans="1:40" s="122" customFormat="1" ht="19.899999999999999" customHeight="1" x14ac:dyDescent="0.2">
      <c r="A729" s="15"/>
      <c r="B729" s="127" t="s">
        <v>31</v>
      </c>
      <c r="C729" s="1">
        <v>0</v>
      </c>
      <c r="D729" s="1">
        <f>C729</f>
        <v>0</v>
      </c>
      <c r="E729" s="1">
        <v>0</v>
      </c>
      <c r="F729" s="1">
        <v>0</v>
      </c>
      <c r="G729" s="40">
        <f t="shared" si="134"/>
        <v>0</v>
      </c>
      <c r="H729" s="1"/>
      <c r="I729" s="1">
        <f>F729-E729</f>
        <v>0</v>
      </c>
      <c r="J729" s="1"/>
      <c r="K729" s="40"/>
      <c r="L729" s="1"/>
      <c r="M729" s="1"/>
      <c r="N729" s="1"/>
      <c r="O729" s="40">
        <f t="shared" si="135"/>
        <v>0</v>
      </c>
      <c r="P729" s="1">
        <v>0</v>
      </c>
      <c r="Q729" s="1">
        <v>0</v>
      </c>
      <c r="R729" s="1">
        <v>0</v>
      </c>
      <c r="S729" s="40">
        <v>0</v>
      </c>
      <c r="T729" s="1"/>
      <c r="U729" s="1"/>
      <c r="V729" s="1"/>
      <c r="W729" s="40">
        <v>0</v>
      </c>
      <c r="X729" s="1"/>
      <c r="Y729" s="1"/>
      <c r="Z729" s="1"/>
      <c r="AA729" s="20">
        <f t="shared" si="136"/>
        <v>0</v>
      </c>
      <c r="AB729" s="1">
        <f t="shared" si="138"/>
        <v>0</v>
      </c>
      <c r="AC729" s="40">
        <f t="shared" si="138"/>
        <v>0</v>
      </c>
      <c r="AD729" s="4">
        <f t="shared" si="138"/>
        <v>0</v>
      </c>
      <c r="AE729" s="40">
        <f t="shared" si="137"/>
        <v>0</v>
      </c>
      <c r="AF729" s="1"/>
      <c r="AG729" s="40"/>
      <c r="AH729" s="4"/>
      <c r="AI729" s="40"/>
      <c r="AJ729" s="40"/>
      <c r="AM729" s="119">
        <f t="shared" si="140"/>
        <v>0</v>
      </c>
      <c r="AN729" s="119">
        <f t="shared" si="139"/>
        <v>0</v>
      </c>
    </row>
    <row r="730" spans="1:40" s="122" customFormat="1" ht="19.899999999999999" customHeight="1" x14ac:dyDescent="0.2">
      <c r="A730" s="15"/>
      <c r="B730" s="127" t="s">
        <v>32</v>
      </c>
      <c r="C730" s="1">
        <v>5959.1440700000003</v>
      </c>
      <c r="D730" s="1"/>
      <c r="E730" s="1">
        <v>0</v>
      </c>
      <c r="F730" s="1">
        <v>0</v>
      </c>
      <c r="G730" s="40">
        <f t="shared" si="134"/>
        <v>0</v>
      </c>
      <c r="H730" s="1"/>
      <c r="I730" s="1">
        <f>F730-E730</f>
        <v>0</v>
      </c>
      <c r="J730" s="1"/>
      <c r="K730" s="40"/>
      <c r="L730" s="1"/>
      <c r="M730" s="1"/>
      <c r="N730" s="1"/>
      <c r="O730" s="40">
        <f t="shared" si="135"/>
        <v>5959.1440700000003</v>
      </c>
      <c r="P730" s="1">
        <v>0</v>
      </c>
      <c r="Q730" s="1">
        <v>5959.1440700000003</v>
      </c>
      <c r="R730" s="1">
        <v>0</v>
      </c>
      <c r="S730" s="40">
        <v>5959.1440699999994</v>
      </c>
      <c r="T730" s="1"/>
      <c r="U730" s="1">
        <v>5959.1440699999994</v>
      </c>
      <c r="V730" s="1"/>
      <c r="W730" s="40">
        <v>5959.1440699999994</v>
      </c>
      <c r="X730" s="1"/>
      <c r="Y730" s="1">
        <v>5959.1440699999994</v>
      </c>
      <c r="Z730" s="1"/>
      <c r="AA730" s="20">
        <f t="shared" si="136"/>
        <v>0</v>
      </c>
      <c r="AB730" s="1">
        <f t="shared" si="138"/>
        <v>0</v>
      </c>
      <c r="AC730" s="40">
        <f t="shared" si="138"/>
        <v>0</v>
      </c>
      <c r="AD730" s="4">
        <f t="shared" si="138"/>
        <v>0</v>
      </c>
      <c r="AE730" s="40">
        <f t="shared" si="137"/>
        <v>0</v>
      </c>
      <c r="AF730" s="1"/>
      <c r="AG730" s="40"/>
      <c r="AH730" s="4"/>
      <c r="AI730" s="40"/>
      <c r="AJ730" s="40"/>
      <c r="AM730" s="119">
        <f t="shared" si="140"/>
        <v>0</v>
      </c>
      <c r="AN730" s="119">
        <f t="shared" si="139"/>
        <v>0</v>
      </c>
    </row>
    <row r="731" spans="1:40" s="122" customFormat="1" ht="19.899999999999999" customHeight="1" x14ac:dyDescent="0.2">
      <c r="A731" s="15"/>
      <c r="B731" s="127" t="s">
        <v>33</v>
      </c>
      <c r="C731" s="1">
        <v>0</v>
      </c>
      <c r="D731" s="1"/>
      <c r="E731" s="1">
        <v>0</v>
      </c>
      <c r="F731" s="1">
        <v>0</v>
      </c>
      <c r="G731" s="40">
        <f t="shared" si="134"/>
        <v>0</v>
      </c>
      <c r="H731" s="1"/>
      <c r="I731" s="1">
        <f>F731-E731</f>
        <v>0</v>
      </c>
      <c r="J731" s="1"/>
      <c r="K731" s="40"/>
      <c r="L731" s="1"/>
      <c r="M731" s="1"/>
      <c r="N731" s="1"/>
      <c r="O731" s="40">
        <f t="shared" si="135"/>
        <v>0</v>
      </c>
      <c r="P731" s="1">
        <v>0</v>
      </c>
      <c r="Q731" s="1">
        <v>0</v>
      </c>
      <c r="R731" s="1">
        <v>0</v>
      </c>
      <c r="S731" s="40">
        <v>0</v>
      </c>
      <c r="T731" s="1"/>
      <c r="U731" s="1"/>
      <c r="V731" s="1"/>
      <c r="W731" s="40">
        <v>0</v>
      </c>
      <c r="X731" s="1"/>
      <c r="Y731" s="1"/>
      <c r="Z731" s="1"/>
      <c r="AA731" s="20">
        <f t="shared" si="136"/>
        <v>0</v>
      </c>
      <c r="AB731" s="1">
        <f t="shared" si="138"/>
        <v>0</v>
      </c>
      <c r="AC731" s="40">
        <f t="shared" si="138"/>
        <v>0</v>
      </c>
      <c r="AD731" s="4">
        <f t="shared" si="138"/>
        <v>0</v>
      </c>
      <c r="AE731" s="40">
        <f t="shared" si="137"/>
        <v>0</v>
      </c>
      <c r="AF731" s="1"/>
      <c r="AG731" s="40"/>
      <c r="AH731" s="4"/>
      <c r="AI731" s="40"/>
      <c r="AJ731" s="40"/>
      <c r="AM731" s="119">
        <f t="shared" si="140"/>
        <v>0</v>
      </c>
      <c r="AN731" s="119">
        <f t="shared" si="139"/>
        <v>0</v>
      </c>
    </row>
    <row r="732" spans="1:40" s="122" customFormat="1" ht="19.899999999999999" customHeight="1" x14ac:dyDescent="0.2">
      <c r="A732" s="15"/>
      <c r="B732" s="127" t="s">
        <v>34</v>
      </c>
      <c r="C732" s="1">
        <v>289.86281000000002</v>
      </c>
      <c r="D732" s="1"/>
      <c r="E732" s="1">
        <v>0</v>
      </c>
      <c r="F732" s="1">
        <v>0</v>
      </c>
      <c r="G732" s="40">
        <f t="shared" si="134"/>
        <v>0</v>
      </c>
      <c r="H732" s="1"/>
      <c r="I732" s="1">
        <f>F732-E732</f>
        <v>0</v>
      </c>
      <c r="J732" s="1"/>
      <c r="K732" s="40"/>
      <c r="L732" s="1"/>
      <c r="M732" s="1"/>
      <c r="N732" s="1"/>
      <c r="O732" s="40">
        <f t="shared" si="135"/>
        <v>713.55592999999999</v>
      </c>
      <c r="P732" s="1">
        <v>0</v>
      </c>
      <c r="Q732" s="1">
        <v>713.55592999999999</v>
      </c>
      <c r="R732" s="1">
        <v>0</v>
      </c>
      <c r="S732" s="40">
        <f>T732+U732+V732</f>
        <v>280.72581000000082</v>
      </c>
      <c r="T732" s="1">
        <f>T728-SUM(T729:T731)</f>
        <v>0</v>
      </c>
      <c r="U732" s="1">
        <f>U728-SUM(U729:U731)</f>
        <v>280.72581000000082</v>
      </c>
      <c r="V732" s="1">
        <f>V728-SUM(V729:V731)</f>
        <v>0</v>
      </c>
      <c r="W732" s="40">
        <f>X732+Y732+Z732</f>
        <v>280.72580999999991</v>
      </c>
      <c r="X732" s="1">
        <f>X728-SUM(X729:X731)</f>
        <v>0</v>
      </c>
      <c r="Y732" s="1">
        <f>Y728-SUM(Y729:Y731)</f>
        <v>280.72580999999991</v>
      </c>
      <c r="Z732" s="1">
        <f>Z728-SUM(Z729:Z731)</f>
        <v>0</v>
      </c>
      <c r="AA732" s="20">
        <f t="shared" si="136"/>
        <v>-9.0949470177292824E-13</v>
      </c>
      <c r="AB732" s="1">
        <f t="shared" si="138"/>
        <v>0</v>
      </c>
      <c r="AC732" s="40">
        <f t="shared" si="138"/>
        <v>-9.0949470177292824E-13</v>
      </c>
      <c r="AD732" s="4">
        <f t="shared" si="138"/>
        <v>0</v>
      </c>
      <c r="AE732" s="40">
        <f t="shared" si="137"/>
        <v>0</v>
      </c>
      <c r="AF732" s="1"/>
      <c r="AG732" s="40"/>
      <c r="AH732" s="4"/>
      <c r="AI732" s="40"/>
      <c r="AJ732" s="40"/>
      <c r="AM732" s="119">
        <f t="shared" si="140"/>
        <v>-9.0949470177292824E-13</v>
      </c>
      <c r="AN732" s="119">
        <f t="shared" si="139"/>
        <v>-9.0949470177292824E-13</v>
      </c>
    </row>
    <row r="733" spans="1:40" s="122" customFormat="1" ht="110.45" customHeight="1" x14ac:dyDescent="0.2">
      <c r="A733" s="15">
        <v>137</v>
      </c>
      <c r="B733" s="134" t="s">
        <v>151</v>
      </c>
      <c r="C733" s="24">
        <v>6110.1643299999996</v>
      </c>
      <c r="D733" s="24">
        <f>SUM(D734:D737)</f>
        <v>0</v>
      </c>
      <c r="E733" s="24">
        <v>0</v>
      </c>
      <c r="F733" s="24">
        <v>0</v>
      </c>
      <c r="G733" s="25">
        <f t="shared" si="134"/>
        <v>0</v>
      </c>
      <c r="H733" s="26"/>
      <c r="I733" s="26"/>
      <c r="J733" s="26"/>
      <c r="K733" s="25">
        <f>L733+M733+N733</f>
        <v>0</v>
      </c>
      <c r="L733" s="26"/>
      <c r="M733" s="26"/>
      <c r="N733" s="26"/>
      <c r="O733" s="25">
        <f t="shared" si="135"/>
        <v>6622.7</v>
      </c>
      <c r="P733" s="26">
        <v>0</v>
      </c>
      <c r="Q733" s="26">
        <v>6622.7</v>
      </c>
      <c r="R733" s="26">
        <v>0</v>
      </c>
      <c r="S733" s="40">
        <f>T733+U733+V733</f>
        <v>6102.9334900000003</v>
      </c>
      <c r="T733" s="1">
        <v>0</v>
      </c>
      <c r="U733" s="1">
        <v>6102.9334900000003</v>
      </c>
      <c r="V733" s="1">
        <v>0</v>
      </c>
      <c r="W733" s="25">
        <f>X733+Y733+Z733</f>
        <v>6102.9334899999994</v>
      </c>
      <c r="X733" s="26">
        <v>0</v>
      </c>
      <c r="Y733" s="26">
        <v>6102.9334899999994</v>
      </c>
      <c r="Z733" s="26">
        <v>0</v>
      </c>
      <c r="AA733" s="20">
        <f t="shared" si="136"/>
        <v>0</v>
      </c>
      <c r="AB733" s="1">
        <f t="shared" si="138"/>
        <v>0</v>
      </c>
      <c r="AC733" s="40">
        <f t="shared" si="138"/>
        <v>0</v>
      </c>
      <c r="AD733" s="4">
        <f t="shared" si="138"/>
        <v>0</v>
      </c>
      <c r="AE733" s="25">
        <f t="shared" si="137"/>
        <v>0</v>
      </c>
      <c r="AF733" s="26"/>
      <c r="AG733" s="25"/>
      <c r="AH733" s="38"/>
      <c r="AI733" s="25" t="s">
        <v>232</v>
      </c>
      <c r="AJ733" s="25" t="s">
        <v>232</v>
      </c>
      <c r="AM733" s="119">
        <f t="shared" si="140"/>
        <v>0</v>
      </c>
      <c r="AN733" s="119">
        <f t="shared" si="139"/>
        <v>0</v>
      </c>
    </row>
    <row r="734" spans="1:40" s="122" customFormat="1" ht="19.899999999999999" customHeight="1" x14ac:dyDescent="0.2">
      <c r="A734" s="15"/>
      <c r="B734" s="127" t="s">
        <v>31</v>
      </c>
      <c r="C734" s="1">
        <v>0</v>
      </c>
      <c r="D734" s="1">
        <f>C734</f>
        <v>0</v>
      </c>
      <c r="E734" s="1">
        <v>0</v>
      </c>
      <c r="F734" s="1">
        <v>0</v>
      </c>
      <c r="G734" s="40">
        <f t="shared" si="134"/>
        <v>0</v>
      </c>
      <c r="H734" s="1"/>
      <c r="I734" s="1">
        <f>F734-E734</f>
        <v>0</v>
      </c>
      <c r="J734" s="1"/>
      <c r="K734" s="40"/>
      <c r="L734" s="1"/>
      <c r="M734" s="1"/>
      <c r="N734" s="1"/>
      <c r="O734" s="40">
        <f t="shared" si="135"/>
        <v>0</v>
      </c>
      <c r="P734" s="1">
        <v>0</v>
      </c>
      <c r="Q734" s="1">
        <v>0</v>
      </c>
      <c r="R734" s="1">
        <v>0</v>
      </c>
      <c r="S734" s="40">
        <v>0</v>
      </c>
      <c r="T734" s="1"/>
      <c r="U734" s="1"/>
      <c r="V734" s="1"/>
      <c r="W734" s="40">
        <v>0</v>
      </c>
      <c r="X734" s="1"/>
      <c r="Y734" s="1"/>
      <c r="Z734" s="1"/>
      <c r="AA734" s="20">
        <f t="shared" si="136"/>
        <v>0</v>
      </c>
      <c r="AB734" s="1">
        <f t="shared" si="138"/>
        <v>0</v>
      </c>
      <c r="AC734" s="40">
        <f t="shared" si="138"/>
        <v>0</v>
      </c>
      <c r="AD734" s="4">
        <f t="shared" si="138"/>
        <v>0</v>
      </c>
      <c r="AE734" s="40">
        <f t="shared" si="137"/>
        <v>0</v>
      </c>
      <c r="AF734" s="1"/>
      <c r="AG734" s="40"/>
      <c r="AH734" s="4"/>
      <c r="AI734" s="40"/>
      <c r="AJ734" s="40"/>
      <c r="AM734" s="119">
        <f t="shared" si="140"/>
        <v>0</v>
      </c>
      <c r="AN734" s="119">
        <f t="shared" si="139"/>
        <v>0</v>
      </c>
    </row>
    <row r="735" spans="1:40" s="122" customFormat="1" ht="19.899999999999999" customHeight="1" x14ac:dyDescent="0.2">
      <c r="A735" s="15"/>
      <c r="B735" s="127" t="s">
        <v>32</v>
      </c>
      <c r="C735" s="1">
        <v>5854.2924000000003</v>
      </c>
      <c r="D735" s="1"/>
      <c r="E735" s="1">
        <v>0</v>
      </c>
      <c r="F735" s="1">
        <v>0</v>
      </c>
      <c r="G735" s="40">
        <f t="shared" si="134"/>
        <v>0</v>
      </c>
      <c r="H735" s="1"/>
      <c r="I735" s="1">
        <f>F735-E735</f>
        <v>0</v>
      </c>
      <c r="J735" s="1"/>
      <c r="K735" s="40"/>
      <c r="L735" s="1"/>
      <c r="M735" s="1"/>
      <c r="N735" s="1"/>
      <c r="O735" s="40">
        <f t="shared" si="135"/>
        <v>5854.2924000000003</v>
      </c>
      <c r="P735" s="1">
        <v>0</v>
      </c>
      <c r="Q735" s="1">
        <v>5854.2924000000003</v>
      </c>
      <c r="R735" s="1">
        <v>0</v>
      </c>
      <c r="S735" s="40">
        <v>5854.2924000000003</v>
      </c>
      <c r="T735" s="1"/>
      <c r="U735" s="1">
        <v>5854.2924000000003</v>
      </c>
      <c r="V735" s="1"/>
      <c r="W735" s="40">
        <v>5854.2924000000003</v>
      </c>
      <c r="X735" s="1"/>
      <c r="Y735" s="1">
        <v>5854.2924000000003</v>
      </c>
      <c r="Z735" s="1"/>
      <c r="AA735" s="20">
        <f t="shared" si="136"/>
        <v>0</v>
      </c>
      <c r="AB735" s="1">
        <f t="shared" si="138"/>
        <v>0</v>
      </c>
      <c r="AC735" s="40">
        <f t="shared" si="138"/>
        <v>0</v>
      </c>
      <c r="AD735" s="4">
        <f t="shared" si="138"/>
        <v>0</v>
      </c>
      <c r="AE735" s="40">
        <f t="shared" si="137"/>
        <v>0</v>
      </c>
      <c r="AF735" s="1"/>
      <c r="AG735" s="40"/>
      <c r="AH735" s="4"/>
      <c r="AI735" s="40"/>
      <c r="AJ735" s="40"/>
      <c r="AM735" s="119">
        <f t="shared" si="140"/>
        <v>0</v>
      </c>
      <c r="AN735" s="119">
        <f t="shared" si="139"/>
        <v>0</v>
      </c>
    </row>
    <row r="736" spans="1:40" s="122" customFormat="1" ht="19.899999999999999" customHeight="1" x14ac:dyDescent="0.2">
      <c r="A736" s="15"/>
      <c r="B736" s="127" t="s">
        <v>33</v>
      </c>
      <c r="C736" s="1">
        <v>0</v>
      </c>
      <c r="D736" s="1"/>
      <c r="E736" s="1">
        <v>0</v>
      </c>
      <c r="F736" s="1">
        <v>0</v>
      </c>
      <c r="G736" s="40">
        <f t="shared" si="134"/>
        <v>0</v>
      </c>
      <c r="H736" s="1"/>
      <c r="I736" s="1">
        <f>F736-E736</f>
        <v>0</v>
      </c>
      <c r="J736" s="1"/>
      <c r="K736" s="40"/>
      <c r="L736" s="1"/>
      <c r="M736" s="1"/>
      <c r="N736" s="1"/>
      <c r="O736" s="40">
        <f t="shared" si="135"/>
        <v>0</v>
      </c>
      <c r="P736" s="1">
        <v>0</v>
      </c>
      <c r="Q736" s="1">
        <v>0</v>
      </c>
      <c r="R736" s="1">
        <v>0</v>
      </c>
      <c r="S736" s="40">
        <v>0</v>
      </c>
      <c r="T736" s="1"/>
      <c r="U736" s="1"/>
      <c r="V736" s="1"/>
      <c r="W736" s="40">
        <v>0</v>
      </c>
      <c r="X736" s="1"/>
      <c r="Y736" s="1"/>
      <c r="Z736" s="1"/>
      <c r="AA736" s="20">
        <f t="shared" si="136"/>
        <v>0</v>
      </c>
      <c r="AB736" s="1">
        <f t="shared" si="138"/>
        <v>0</v>
      </c>
      <c r="AC736" s="40">
        <f t="shared" si="138"/>
        <v>0</v>
      </c>
      <c r="AD736" s="4">
        <f t="shared" si="138"/>
        <v>0</v>
      </c>
      <c r="AE736" s="40">
        <f t="shared" si="137"/>
        <v>0</v>
      </c>
      <c r="AF736" s="1"/>
      <c r="AG736" s="40"/>
      <c r="AH736" s="4"/>
      <c r="AI736" s="40"/>
      <c r="AJ736" s="40"/>
      <c r="AM736" s="119">
        <f t="shared" si="140"/>
        <v>0</v>
      </c>
      <c r="AN736" s="119">
        <f t="shared" si="139"/>
        <v>0</v>
      </c>
    </row>
    <row r="737" spans="1:40" s="122" customFormat="1" ht="19.899999999999999" customHeight="1" x14ac:dyDescent="0.2">
      <c r="A737" s="15"/>
      <c r="B737" s="127" t="s">
        <v>34</v>
      </c>
      <c r="C737" s="1">
        <v>255.87192999999999</v>
      </c>
      <c r="D737" s="1"/>
      <c r="E737" s="1">
        <v>0</v>
      </c>
      <c r="F737" s="1">
        <v>0</v>
      </c>
      <c r="G737" s="40">
        <f t="shared" si="134"/>
        <v>0</v>
      </c>
      <c r="H737" s="1"/>
      <c r="I737" s="1">
        <f>F737-E737</f>
        <v>0</v>
      </c>
      <c r="J737" s="1"/>
      <c r="K737" s="40"/>
      <c r="L737" s="1"/>
      <c r="M737" s="1"/>
      <c r="N737" s="1"/>
      <c r="O737" s="40">
        <f t="shared" si="135"/>
        <v>768.40760000000023</v>
      </c>
      <c r="P737" s="1">
        <v>0</v>
      </c>
      <c r="Q737" s="1">
        <v>768.40760000000023</v>
      </c>
      <c r="R737" s="1">
        <v>0</v>
      </c>
      <c r="S737" s="40">
        <f>T737+U737+V737</f>
        <v>248.64109000000008</v>
      </c>
      <c r="T737" s="1">
        <f>T733-SUM(T734:T736)</f>
        <v>0</v>
      </c>
      <c r="U737" s="1">
        <f>U733-SUM(U734:U736)</f>
        <v>248.64109000000008</v>
      </c>
      <c r="V737" s="1">
        <f>V733-SUM(V734:V736)</f>
        <v>0</v>
      </c>
      <c r="W737" s="40">
        <f>X737+Y737+Z737</f>
        <v>248.64108999999917</v>
      </c>
      <c r="X737" s="1">
        <f>X733-SUM(X734:X736)</f>
        <v>0</v>
      </c>
      <c r="Y737" s="1">
        <f>Y733-SUM(Y734:Y736)</f>
        <v>248.64108999999917</v>
      </c>
      <c r="Z737" s="1">
        <f>Z733-SUM(Z734:Z736)</f>
        <v>0</v>
      </c>
      <c r="AA737" s="20">
        <f t="shared" si="136"/>
        <v>-9.0949470177292824E-13</v>
      </c>
      <c r="AB737" s="1">
        <f t="shared" si="138"/>
        <v>0</v>
      </c>
      <c r="AC737" s="40">
        <f t="shared" si="138"/>
        <v>-9.0949470177292824E-13</v>
      </c>
      <c r="AD737" s="4">
        <f t="shared" si="138"/>
        <v>0</v>
      </c>
      <c r="AE737" s="40">
        <f t="shared" si="137"/>
        <v>0</v>
      </c>
      <c r="AF737" s="1"/>
      <c r="AG737" s="40"/>
      <c r="AH737" s="4"/>
      <c r="AI737" s="40"/>
      <c r="AJ737" s="40"/>
      <c r="AM737" s="119">
        <f t="shared" si="140"/>
        <v>-9.0949470177292824E-13</v>
      </c>
      <c r="AN737" s="119">
        <f t="shared" si="139"/>
        <v>-9.0949470177292824E-13</v>
      </c>
    </row>
    <row r="738" spans="1:40" s="122" customFormat="1" ht="100.15" customHeight="1" x14ac:dyDescent="0.2">
      <c r="A738" s="15">
        <v>138</v>
      </c>
      <c r="B738" s="134" t="s">
        <v>152</v>
      </c>
      <c r="C738" s="24">
        <v>3469.1732200000001</v>
      </c>
      <c r="D738" s="24">
        <f>SUM(D739:D742)</f>
        <v>0</v>
      </c>
      <c r="E738" s="24">
        <v>0</v>
      </c>
      <c r="F738" s="24">
        <v>0</v>
      </c>
      <c r="G738" s="25">
        <f t="shared" si="134"/>
        <v>0</v>
      </c>
      <c r="H738" s="26"/>
      <c r="I738" s="26"/>
      <c r="J738" s="26"/>
      <c r="K738" s="25">
        <f>L738+M738+N738</f>
        <v>0</v>
      </c>
      <c r="L738" s="26"/>
      <c r="M738" s="26"/>
      <c r="N738" s="26"/>
      <c r="O738" s="25">
        <f t="shared" si="135"/>
        <v>3822.7</v>
      </c>
      <c r="P738" s="26">
        <v>0</v>
      </c>
      <c r="Q738" s="26">
        <v>3822.7</v>
      </c>
      <c r="R738" s="26">
        <v>0</v>
      </c>
      <c r="S738" s="40">
        <f>T738+U738+V738</f>
        <v>3464.0846200000001</v>
      </c>
      <c r="T738" s="1">
        <v>0</v>
      </c>
      <c r="U738" s="1">
        <v>3464.0846200000001</v>
      </c>
      <c r="V738" s="1">
        <v>0</v>
      </c>
      <c r="W738" s="25">
        <f>X738+Y738+Z738</f>
        <v>3464.0846200000001</v>
      </c>
      <c r="X738" s="26">
        <v>0</v>
      </c>
      <c r="Y738" s="26">
        <v>3464.0846200000001</v>
      </c>
      <c r="Z738" s="26">
        <v>0</v>
      </c>
      <c r="AA738" s="20">
        <f t="shared" si="136"/>
        <v>0</v>
      </c>
      <c r="AB738" s="1">
        <f t="shared" si="138"/>
        <v>0</v>
      </c>
      <c r="AC738" s="40">
        <f t="shared" si="138"/>
        <v>0</v>
      </c>
      <c r="AD738" s="4">
        <f t="shared" si="138"/>
        <v>0</v>
      </c>
      <c r="AE738" s="25">
        <f t="shared" si="137"/>
        <v>0</v>
      </c>
      <c r="AF738" s="26"/>
      <c r="AG738" s="25"/>
      <c r="AH738" s="38"/>
      <c r="AI738" s="25" t="s">
        <v>232</v>
      </c>
      <c r="AJ738" s="25" t="s">
        <v>232</v>
      </c>
      <c r="AM738" s="119">
        <f t="shared" si="140"/>
        <v>0</v>
      </c>
      <c r="AN738" s="119">
        <f t="shared" si="139"/>
        <v>0</v>
      </c>
    </row>
    <row r="739" spans="1:40" s="122" customFormat="1" ht="19.899999999999999" customHeight="1" x14ac:dyDescent="0.2">
      <c r="A739" s="15"/>
      <c r="B739" s="127" t="s">
        <v>31</v>
      </c>
      <c r="C739" s="1">
        <v>0</v>
      </c>
      <c r="D739" s="1">
        <f>C739</f>
        <v>0</v>
      </c>
      <c r="E739" s="1">
        <v>0</v>
      </c>
      <c r="F739" s="1">
        <v>0</v>
      </c>
      <c r="G739" s="40">
        <f t="shared" si="134"/>
        <v>0</v>
      </c>
      <c r="H739" s="1"/>
      <c r="I739" s="1">
        <f>F739-E739</f>
        <v>0</v>
      </c>
      <c r="J739" s="1"/>
      <c r="K739" s="40"/>
      <c r="L739" s="1"/>
      <c r="M739" s="1"/>
      <c r="N739" s="1"/>
      <c r="O739" s="40">
        <f t="shared" si="135"/>
        <v>0</v>
      </c>
      <c r="P739" s="1">
        <v>0</v>
      </c>
      <c r="Q739" s="1">
        <v>0</v>
      </c>
      <c r="R739" s="1">
        <v>0</v>
      </c>
      <c r="S739" s="40">
        <v>0</v>
      </c>
      <c r="T739" s="1"/>
      <c r="U739" s="1"/>
      <c r="V739" s="1"/>
      <c r="W739" s="40">
        <v>0</v>
      </c>
      <c r="X739" s="1"/>
      <c r="Y739" s="1"/>
      <c r="Z739" s="1"/>
      <c r="AA739" s="20">
        <f t="shared" si="136"/>
        <v>0</v>
      </c>
      <c r="AB739" s="1">
        <f t="shared" si="138"/>
        <v>0</v>
      </c>
      <c r="AC739" s="40">
        <f t="shared" si="138"/>
        <v>0</v>
      </c>
      <c r="AD739" s="4">
        <f t="shared" si="138"/>
        <v>0</v>
      </c>
      <c r="AE739" s="40">
        <f t="shared" si="137"/>
        <v>0</v>
      </c>
      <c r="AF739" s="1"/>
      <c r="AG739" s="40"/>
      <c r="AH739" s="4"/>
      <c r="AI739" s="40"/>
      <c r="AJ739" s="40"/>
      <c r="AM739" s="119">
        <f t="shared" si="140"/>
        <v>0</v>
      </c>
      <c r="AN739" s="119">
        <f t="shared" si="139"/>
        <v>0</v>
      </c>
    </row>
    <row r="740" spans="1:40" s="122" customFormat="1" ht="19.899999999999999" customHeight="1" x14ac:dyDescent="0.2">
      <c r="A740" s="15"/>
      <c r="B740" s="127" t="s">
        <v>32</v>
      </c>
      <c r="C740" s="1">
        <v>3249.6336200000001</v>
      </c>
      <c r="D740" s="1"/>
      <c r="E740" s="1">
        <v>0</v>
      </c>
      <c r="F740" s="1">
        <v>0</v>
      </c>
      <c r="G740" s="40">
        <f t="shared" si="134"/>
        <v>0</v>
      </c>
      <c r="H740" s="1"/>
      <c r="I740" s="1">
        <f>F740-E740</f>
        <v>0</v>
      </c>
      <c r="J740" s="1"/>
      <c r="K740" s="40"/>
      <c r="L740" s="1"/>
      <c r="M740" s="1"/>
      <c r="N740" s="1"/>
      <c r="O740" s="40">
        <f t="shared" si="135"/>
        <v>3249.6336200000001</v>
      </c>
      <c r="P740" s="1">
        <v>0</v>
      </c>
      <c r="Q740" s="1">
        <v>3249.6336200000001</v>
      </c>
      <c r="R740" s="1">
        <v>0</v>
      </c>
      <c r="S740" s="40">
        <v>3249.6336200000001</v>
      </c>
      <c r="T740" s="1"/>
      <c r="U740" s="1">
        <v>3249.6336200000001</v>
      </c>
      <c r="V740" s="1"/>
      <c r="W740" s="40">
        <v>3249.6336200000001</v>
      </c>
      <c r="X740" s="1"/>
      <c r="Y740" s="1">
        <v>3249.6336200000001</v>
      </c>
      <c r="Z740" s="1"/>
      <c r="AA740" s="20">
        <f t="shared" si="136"/>
        <v>0</v>
      </c>
      <c r="AB740" s="1">
        <f t="shared" si="138"/>
        <v>0</v>
      </c>
      <c r="AC740" s="40">
        <f t="shared" si="138"/>
        <v>0</v>
      </c>
      <c r="AD740" s="4">
        <f t="shared" si="138"/>
        <v>0</v>
      </c>
      <c r="AE740" s="40">
        <f t="shared" si="137"/>
        <v>0</v>
      </c>
      <c r="AF740" s="1"/>
      <c r="AG740" s="40"/>
      <c r="AH740" s="4"/>
      <c r="AI740" s="40"/>
      <c r="AJ740" s="40"/>
      <c r="AM740" s="119">
        <f t="shared" si="140"/>
        <v>0</v>
      </c>
      <c r="AN740" s="119">
        <f t="shared" si="139"/>
        <v>0</v>
      </c>
    </row>
    <row r="741" spans="1:40" s="122" customFormat="1" ht="19.899999999999999" customHeight="1" x14ac:dyDescent="0.2">
      <c r="A741" s="15"/>
      <c r="B741" s="127" t="s">
        <v>33</v>
      </c>
      <c r="C741" s="1">
        <v>0</v>
      </c>
      <c r="D741" s="1"/>
      <c r="E741" s="1">
        <v>0</v>
      </c>
      <c r="F741" s="1">
        <v>0</v>
      </c>
      <c r="G741" s="40">
        <f t="shared" si="134"/>
        <v>0</v>
      </c>
      <c r="H741" s="1"/>
      <c r="I741" s="1">
        <f>F741-E741</f>
        <v>0</v>
      </c>
      <c r="J741" s="1"/>
      <c r="K741" s="40"/>
      <c r="L741" s="1"/>
      <c r="M741" s="1"/>
      <c r="N741" s="1"/>
      <c r="O741" s="40">
        <f t="shared" si="135"/>
        <v>0</v>
      </c>
      <c r="P741" s="1">
        <v>0</v>
      </c>
      <c r="Q741" s="1">
        <v>0</v>
      </c>
      <c r="R741" s="1">
        <v>0</v>
      </c>
      <c r="S741" s="40">
        <v>0</v>
      </c>
      <c r="T741" s="1"/>
      <c r="U741" s="1"/>
      <c r="V741" s="1"/>
      <c r="W741" s="40">
        <v>0</v>
      </c>
      <c r="X741" s="1"/>
      <c r="Y741" s="1"/>
      <c r="Z741" s="1"/>
      <c r="AA741" s="20">
        <f t="shared" si="136"/>
        <v>0</v>
      </c>
      <c r="AB741" s="1">
        <f t="shared" si="138"/>
        <v>0</v>
      </c>
      <c r="AC741" s="40">
        <f t="shared" si="138"/>
        <v>0</v>
      </c>
      <c r="AD741" s="4">
        <f t="shared" si="138"/>
        <v>0</v>
      </c>
      <c r="AE741" s="40">
        <f t="shared" si="137"/>
        <v>0</v>
      </c>
      <c r="AF741" s="1"/>
      <c r="AG741" s="40"/>
      <c r="AH741" s="4"/>
      <c r="AI741" s="40"/>
      <c r="AJ741" s="40"/>
      <c r="AM741" s="119">
        <f t="shared" si="140"/>
        <v>0</v>
      </c>
      <c r="AN741" s="119">
        <f t="shared" si="139"/>
        <v>0</v>
      </c>
    </row>
    <row r="742" spans="1:40" s="122" customFormat="1" ht="19.899999999999999" customHeight="1" x14ac:dyDescent="0.2">
      <c r="A742" s="15"/>
      <c r="B742" s="127" t="s">
        <v>34</v>
      </c>
      <c r="C742" s="1">
        <v>219.53960000000001</v>
      </c>
      <c r="D742" s="1"/>
      <c r="E742" s="1">
        <v>0</v>
      </c>
      <c r="F742" s="1">
        <v>0</v>
      </c>
      <c r="G742" s="40">
        <f t="shared" si="134"/>
        <v>0</v>
      </c>
      <c r="H742" s="1"/>
      <c r="I742" s="1">
        <f>F742-E742</f>
        <v>0</v>
      </c>
      <c r="J742" s="1"/>
      <c r="K742" s="40"/>
      <c r="L742" s="1"/>
      <c r="M742" s="1"/>
      <c r="N742" s="1"/>
      <c r="O742" s="40">
        <f t="shared" si="135"/>
        <v>573.06637999999975</v>
      </c>
      <c r="P742" s="1">
        <v>0</v>
      </c>
      <c r="Q742" s="1">
        <v>573.06637999999975</v>
      </c>
      <c r="R742" s="1">
        <v>0</v>
      </c>
      <c r="S742" s="40">
        <f>T742+U742+V742</f>
        <v>214.45100000000002</v>
      </c>
      <c r="T742" s="1">
        <f>T738-SUM(T739:T741)</f>
        <v>0</v>
      </c>
      <c r="U742" s="1">
        <f>U738-SUM(U739:U741)</f>
        <v>214.45100000000002</v>
      </c>
      <c r="V742" s="1">
        <f>V738-SUM(V739:V741)</f>
        <v>0</v>
      </c>
      <c r="W742" s="40">
        <f>X742+Y742+Z742</f>
        <v>214.45100000000002</v>
      </c>
      <c r="X742" s="1">
        <f>X738-SUM(X739:X741)</f>
        <v>0</v>
      </c>
      <c r="Y742" s="1">
        <f>Y738-SUM(Y739:Y741)</f>
        <v>214.45100000000002</v>
      </c>
      <c r="Z742" s="1">
        <f>Z738-SUM(Z739:Z741)</f>
        <v>0</v>
      </c>
      <c r="AA742" s="20">
        <f t="shared" si="136"/>
        <v>0</v>
      </c>
      <c r="AB742" s="1">
        <f t="shared" si="138"/>
        <v>0</v>
      </c>
      <c r="AC742" s="40">
        <f t="shared" si="138"/>
        <v>0</v>
      </c>
      <c r="AD742" s="4">
        <f t="shared" si="138"/>
        <v>0</v>
      </c>
      <c r="AE742" s="40">
        <f t="shared" si="137"/>
        <v>0</v>
      </c>
      <c r="AF742" s="1"/>
      <c r="AG742" s="40"/>
      <c r="AH742" s="4"/>
      <c r="AI742" s="40"/>
      <c r="AJ742" s="40"/>
      <c r="AM742" s="119">
        <f t="shared" si="140"/>
        <v>0</v>
      </c>
      <c r="AN742" s="119">
        <f t="shared" si="139"/>
        <v>0</v>
      </c>
    </row>
    <row r="743" spans="1:40" s="122" customFormat="1" ht="114" customHeight="1" x14ac:dyDescent="0.2">
      <c r="A743" s="15">
        <v>139</v>
      </c>
      <c r="B743" s="134" t="s">
        <v>153</v>
      </c>
      <c r="C743" s="24">
        <v>6131.6458999999995</v>
      </c>
      <c r="D743" s="24">
        <f>SUM(D744:D747)</f>
        <v>0</v>
      </c>
      <c r="E743" s="24">
        <v>0</v>
      </c>
      <c r="F743" s="24">
        <v>0</v>
      </c>
      <c r="G743" s="25">
        <f t="shared" si="134"/>
        <v>0</v>
      </c>
      <c r="H743" s="26"/>
      <c r="I743" s="26"/>
      <c r="J743" s="26"/>
      <c r="K743" s="25">
        <f>L743+M743+N743</f>
        <v>0</v>
      </c>
      <c r="L743" s="26"/>
      <c r="M743" s="26"/>
      <c r="N743" s="26"/>
      <c r="O743" s="25">
        <f t="shared" si="135"/>
        <v>6642.7</v>
      </c>
      <c r="P743" s="26">
        <v>0</v>
      </c>
      <c r="Q743" s="26">
        <v>6642.7</v>
      </c>
      <c r="R743" s="26">
        <v>0</v>
      </c>
      <c r="S743" s="40">
        <f>T743+U743+V743</f>
        <v>6123.7642699999997</v>
      </c>
      <c r="T743" s="1">
        <v>0</v>
      </c>
      <c r="U743" s="1">
        <v>6123.7642699999997</v>
      </c>
      <c r="V743" s="1">
        <v>0</v>
      </c>
      <c r="W743" s="25">
        <f>X743+Y743+Z743</f>
        <v>6123.7642699999997</v>
      </c>
      <c r="X743" s="26">
        <v>0</v>
      </c>
      <c r="Y743" s="26">
        <v>6123.7642699999997</v>
      </c>
      <c r="Z743" s="26">
        <v>0</v>
      </c>
      <c r="AA743" s="20">
        <f t="shared" si="136"/>
        <v>0</v>
      </c>
      <c r="AB743" s="1">
        <f t="shared" si="138"/>
        <v>0</v>
      </c>
      <c r="AC743" s="40">
        <f t="shared" si="138"/>
        <v>0</v>
      </c>
      <c r="AD743" s="4">
        <f t="shared" si="138"/>
        <v>0</v>
      </c>
      <c r="AE743" s="25">
        <f t="shared" si="137"/>
        <v>0</v>
      </c>
      <c r="AF743" s="26"/>
      <c r="AG743" s="25"/>
      <c r="AH743" s="38"/>
      <c r="AI743" s="25" t="s">
        <v>232</v>
      </c>
      <c r="AJ743" s="25" t="s">
        <v>232</v>
      </c>
      <c r="AM743" s="119">
        <f t="shared" si="140"/>
        <v>0</v>
      </c>
      <c r="AN743" s="119">
        <f t="shared" si="139"/>
        <v>0</v>
      </c>
    </row>
    <row r="744" spans="1:40" s="122" customFormat="1" ht="19.899999999999999" customHeight="1" x14ac:dyDescent="0.2">
      <c r="A744" s="15"/>
      <c r="B744" s="127" t="s">
        <v>31</v>
      </c>
      <c r="C744" s="1">
        <v>0</v>
      </c>
      <c r="D744" s="1">
        <f>C744</f>
        <v>0</v>
      </c>
      <c r="E744" s="1">
        <v>0</v>
      </c>
      <c r="F744" s="1">
        <v>0</v>
      </c>
      <c r="G744" s="40">
        <f t="shared" si="134"/>
        <v>0</v>
      </c>
      <c r="H744" s="1"/>
      <c r="I744" s="1">
        <f>F744-E744</f>
        <v>0</v>
      </c>
      <c r="J744" s="1"/>
      <c r="K744" s="40"/>
      <c r="L744" s="1"/>
      <c r="M744" s="1"/>
      <c r="N744" s="1"/>
      <c r="O744" s="40">
        <f t="shared" si="135"/>
        <v>0</v>
      </c>
      <c r="P744" s="1">
        <v>0</v>
      </c>
      <c r="Q744" s="1">
        <v>0</v>
      </c>
      <c r="R744" s="1">
        <v>0</v>
      </c>
      <c r="S744" s="40">
        <v>0</v>
      </c>
      <c r="T744" s="1"/>
      <c r="U744" s="1"/>
      <c r="V744" s="1"/>
      <c r="W744" s="40">
        <v>0</v>
      </c>
      <c r="X744" s="1"/>
      <c r="Y744" s="1"/>
      <c r="Z744" s="1"/>
      <c r="AA744" s="20">
        <f t="shared" si="136"/>
        <v>0</v>
      </c>
      <c r="AB744" s="1">
        <f t="shared" si="138"/>
        <v>0</v>
      </c>
      <c r="AC744" s="40">
        <f t="shared" si="138"/>
        <v>0</v>
      </c>
      <c r="AD744" s="4">
        <f t="shared" si="138"/>
        <v>0</v>
      </c>
      <c r="AE744" s="40">
        <f t="shared" si="137"/>
        <v>0</v>
      </c>
      <c r="AF744" s="1"/>
      <c r="AG744" s="40"/>
      <c r="AH744" s="4"/>
      <c r="AI744" s="40"/>
      <c r="AJ744" s="40"/>
      <c r="AM744" s="119">
        <f t="shared" si="140"/>
        <v>0</v>
      </c>
      <c r="AN744" s="119">
        <f t="shared" si="139"/>
        <v>0</v>
      </c>
    </row>
    <row r="745" spans="1:40" s="122" customFormat="1" ht="19.899999999999999" customHeight="1" x14ac:dyDescent="0.2">
      <c r="A745" s="15"/>
      <c r="B745" s="127" t="s">
        <v>32</v>
      </c>
      <c r="C745" s="1">
        <v>5835.8419700000004</v>
      </c>
      <c r="D745" s="1"/>
      <c r="E745" s="1">
        <v>0</v>
      </c>
      <c r="F745" s="1">
        <v>0</v>
      </c>
      <c r="G745" s="40">
        <f t="shared" si="134"/>
        <v>0</v>
      </c>
      <c r="H745" s="1"/>
      <c r="I745" s="1">
        <f>F745-E745</f>
        <v>0</v>
      </c>
      <c r="J745" s="1"/>
      <c r="K745" s="40"/>
      <c r="L745" s="1"/>
      <c r="M745" s="1"/>
      <c r="N745" s="1"/>
      <c r="O745" s="40">
        <f t="shared" si="135"/>
        <v>5835.8419700000004</v>
      </c>
      <c r="P745" s="1">
        <v>0</v>
      </c>
      <c r="Q745" s="1">
        <v>5835.8419700000004</v>
      </c>
      <c r="R745" s="1">
        <v>0</v>
      </c>
      <c r="S745" s="40">
        <v>5835.8419699999995</v>
      </c>
      <c r="T745" s="1"/>
      <c r="U745" s="1">
        <v>5835.8419699999995</v>
      </c>
      <c r="V745" s="1"/>
      <c r="W745" s="40">
        <v>5835.8419699999995</v>
      </c>
      <c r="X745" s="1"/>
      <c r="Y745" s="1">
        <v>5835.8419699999995</v>
      </c>
      <c r="Z745" s="1"/>
      <c r="AA745" s="20">
        <f t="shared" si="136"/>
        <v>0</v>
      </c>
      <c r="AB745" s="1">
        <f t="shared" si="138"/>
        <v>0</v>
      </c>
      <c r="AC745" s="40">
        <f t="shared" si="138"/>
        <v>0</v>
      </c>
      <c r="AD745" s="4">
        <f t="shared" si="138"/>
        <v>0</v>
      </c>
      <c r="AE745" s="40">
        <f t="shared" si="137"/>
        <v>0</v>
      </c>
      <c r="AF745" s="1"/>
      <c r="AG745" s="40"/>
      <c r="AH745" s="4"/>
      <c r="AI745" s="40"/>
      <c r="AJ745" s="40"/>
      <c r="AM745" s="119">
        <f t="shared" si="140"/>
        <v>0</v>
      </c>
      <c r="AN745" s="119">
        <f t="shared" si="139"/>
        <v>0</v>
      </c>
    </row>
    <row r="746" spans="1:40" s="122" customFormat="1" ht="19.899999999999999" customHeight="1" x14ac:dyDescent="0.2">
      <c r="A746" s="15"/>
      <c r="B746" s="127" t="s">
        <v>33</v>
      </c>
      <c r="C746" s="1">
        <v>0</v>
      </c>
      <c r="D746" s="1"/>
      <c r="E746" s="1">
        <v>0</v>
      </c>
      <c r="F746" s="1">
        <v>0</v>
      </c>
      <c r="G746" s="40">
        <f t="shared" si="134"/>
        <v>0</v>
      </c>
      <c r="H746" s="1"/>
      <c r="I746" s="1">
        <f>F746-E746</f>
        <v>0</v>
      </c>
      <c r="J746" s="1"/>
      <c r="K746" s="40"/>
      <c r="L746" s="1"/>
      <c r="M746" s="1"/>
      <c r="N746" s="1"/>
      <c r="O746" s="40">
        <f t="shared" si="135"/>
        <v>0</v>
      </c>
      <c r="P746" s="1">
        <v>0</v>
      </c>
      <c r="Q746" s="1">
        <v>0</v>
      </c>
      <c r="R746" s="1">
        <v>0</v>
      </c>
      <c r="S746" s="40">
        <v>0</v>
      </c>
      <c r="T746" s="1"/>
      <c r="U746" s="1"/>
      <c r="V746" s="1"/>
      <c r="W746" s="40">
        <v>0</v>
      </c>
      <c r="X746" s="1"/>
      <c r="Y746" s="1"/>
      <c r="Z746" s="1"/>
      <c r="AA746" s="20">
        <f t="shared" si="136"/>
        <v>0</v>
      </c>
      <c r="AB746" s="1">
        <f t="shared" si="138"/>
        <v>0</v>
      </c>
      <c r="AC746" s="40">
        <f t="shared" si="138"/>
        <v>0</v>
      </c>
      <c r="AD746" s="4">
        <f t="shared" si="138"/>
        <v>0</v>
      </c>
      <c r="AE746" s="40">
        <f t="shared" si="137"/>
        <v>0</v>
      </c>
      <c r="AF746" s="1"/>
      <c r="AG746" s="40"/>
      <c r="AH746" s="4"/>
      <c r="AI746" s="40"/>
      <c r="AJ746" s="40"/>
      <c r="AM746" s="119">
        <f t="shared" si="140"/>
        <v>0</v>
      </c>
      <c r="AN746" s="119">
        <f t="shared" si="139"/>
        <v>0</v>
      </c>
    </row>
    <row r="747" spans="1:40" s="122" customFormat="1" ht="19.899999999999999" customHeight="1" x14ac:dyDescent="0.2">
      <c r="A747" s="15"/>
      <c r="B747" s="127" t="s">
        <v>34</v>
      </c>
      <c r="C747" s="1">
        <v>295.80392999999998</v>
      </c>
      <c r="D747" s="1"/>
      <c r="E747" s="1">
        <v>0</v>
      </c>
      <c r="F747" s="1">
        <v>0</v>
      </c>
      <c r="G747" s="40">
        <f t="shared" si="134"/>
        <v>0</v>
      </c>
      <c r="H747" s="1"/>
      <c r="I747" s="1">
        <f>F747-E747</f>
        <v>0</v>
      </c>
      <c r="J747" s="1"/>
      <c r="K747" s="40"/>
      <c r="L747" s="1"/>
      <c r="M747" s="1"/>
      <c r="N747" s="1"/>
      <c r="O747" s="40">
        <f t="shared" si="135"/>
        <v>806.85803000000021</v>
      </c>
      <c r="P747" s="1">
        <v>0</v>
      </c>
      <c r="Q747" s="1">
        <v>806.85803000000021</v>
      </c>
      <c r="R747" s="1">
        <v>0</v>
      </c>
      <c r="S747" s="40">
        <f>T747+U747+V747</f>
        <v>287.92230000000018</v>
      </c>
      <c r="T747" s="1">
        <f>T743-SUM(T744:T746)</f>
        <v>0</v>
      </c>
      <c r="U747" s="1">
        <f>U743-SUM(U744:U746)</f>
        <v>287.92230000000018</v>
      </c>
      <c r="V747" s="1">
        <f>V743-SUM(V744:V746)</f>
        <v>0</v>
      </c>
      <c r="W747" s="40">
        <f>X747+Y747+Z747</f>
        <v>287.92230000000018</v>
      </c>
      <c r="X747" s="1">
        <f>X743-SUM(X744:X746)</f>
        <v>0</v>
      </c>
      <c r="Y747" s="1">
        <f>Y743-SUM(Y744:Y746)</f>
        <v>287.92230000000018</v>
      </c>
      <c r="Z747" s="1">
        <f>Z743-SUM(Z744:Z746)</f>
        <v>0</v>
      </c>
      <c r="AA747" s="20">
        <f t="shared" si="136"/>
        <v>0</v>
      </c>
      <c r="AB747" s="1">
        <f t="shared" si="138"/>
        <v>0</v>
      </c>
      <c r="AC747" s="40">
        <f t="shared" si="138"/>
        <v>0</v>
      </c>
      <c r="AD747" s="4">
        <f t="shared" si="138"/>
        <v>0</v>
      </c>
      <c r="AE747" s="40">
        <f t="shared" si="137"/>
        <v>0</v>
      </c>
      <c r="AF747" s="1"/>
      <c r="AG747" s="40"/>
      <c r="AH747" s="4"/>
      <c r="AI747" s="40"/>
      <c r="AJ747" s="40"/>
      <c r="AM747" s="119">
        <f t="shared" si="140"/>
        <v>0</v>
      </c>
      <c r="AN747" s="119">
        <f t="shared" si="139"/>
        <v>0</v>
      </c>
    </row>
    <row r="748" spans="1:40" s="122" customFormat="1" ht="100.9" customHeight="1" x14ac:dyDescent="0.2">
      <c r="A748" s="15">
        <v>140</v>
      </c>
      <c r="B748" s="134" t="s">
        <v>154</v>
      </c>
      <c r="C748" s="24">
        <v>6101.5035099999986</v>
      </c>
      <c r="D748" s="24">
        <f>SUM(D749:D752)</f>
        <v>0</v>
      </c>
      <c r="E748" s="24">
        <v>0</v>
      </c>
      <c r="F748" s="24">
        <v>0</v>
      </c>
      <c r="G748" s="25">
        <f t="shared" si="134"/>
        <v>0</v>
      </c>
      <c r="H748" s="26"/>
      <c r="I748" s="26"/>
      <c r="J748" s="26"/>
      <c r="K748" s="25">
        <f>L748+M748+N748</f>
        <v>0</v>
      </c>
      <c r="L748" s="26"/>
      <c r="M748" s="26"/>
      <c r="N748" s="26"/>
      <c r="O748" s="25">
        <f t="shared" si="135"/>
        <v>6622.7</v>
      </c>
      <c r="P748" s="26">
        <v>0</v>
      </c>
      <c r="Q748" s="26">
        <v>6622.7</v>
      </c>
      <c r="R748" s="26">
        <v>0</v>
      </c>
      <c r="S748" s="40">
        <f>T748+U748+V748</f>
        <v>6094.0092800000011</v>
      </c>
      <c r="T748" s="1">
        <v>0</v>
      </c>
      <c r="U748" s="1">
        <v>6094.0092800000011</v>
      </c>
      <c r="V748" s="1">
        <v>0</v>
      </c>
      <c r="W748" s="25">
        <f>X748+Y748+Z748</f>
        <v>6094.0092800000002</v>
      </c>
      <c r="X748" s="26">
        <v>0</v>
      </c>
      <c r="Y748" s="26">
        <v>6094.0092800000002</v>
      </c>
      <c r="Z748" s="26">
        <v>0</v>
      </c>
      <c r="AA748" s="20">
        <f t="shared" si="136"/>
        <v>0</v>
      </c>
      <c r="AB748" s="1">
        <f t="shared" si="138"/>
        <v>0</v>
      </c>
      <c r="AC748" s="40">
        <f t="shared" si="138"/>
        <v>0</v>
      </c>
      <c r="AD748" s="4">
        <f t="shared" si="138"/>
        <v>0</v>
      </c>
      <c r="AE748" s="25">
        <f t="shared" si="137"/>
        <v>0</v>
      </c>
      <c r="AF748" s="26"/>
      <c r="AG748" s="25"/>
      <c r="AH748" s="38"/>
      <c r="AI748" s="25" t="s">
        <v>232</v>
      </c>
      <c r="AJ748" s="25" t="s">
        <v>232</v>
      </c>
      <c r="AM748" s="119">
        <f t="shared" si="140"/>
        <v>0</v>
      </c>
      <c r="AN748" s="119">
        <f t="shared" si="139"/>
        <v>0</v>
      </c>
    </row>
    <row r="749" spans="1:40" s="122" customFormat="1" ht="19.899999999999999" customHeight="1" x14ac:dyDescent="0.2">
      <c r="A749" s="15"/>
      <c r="B749" s="127" t="s">
        <v>31</v>
      </c>
      <c r="C749" s="1">
        <v>0</v>
      </c>
      <c r="D749" s="1">
        <f>C749</f>
        <v>0</v>
      </c>
      <c r="E749" s="1">
        <v>0</v>
      </c>
      <c r="F749" s="1">
        <v>0</v>
      </c>
      <c r="G749" s="40">
        <f t="shared" si="134"/>
        <v>0</v>
      </c>
      <c r="H749" s="1"/>
      <c r="I749" s="1">
        <f>F749-E749</f>
        <v>0</v>
      </c>
      <c r="J749" s="1"/>
      <c r="K749" s="40"/>
      <c r="L749" s="1"/>
      <c r="M749" s="1"/>
      <c r="N749" s="1"/>
      <c r="O749" s="40">
        <f t="shared" si="135"/>
        <v>0</v>
      </c>
      <c r="P749" s="1">
        <v>0</v>
      </c>
      <c r="Q749" s="1">
        <v>0</v>
      </c>
      <c r="R749" s="1">
        <v>0</v>
      </c>
      <c r="S749" s="40">
        <v>0</v>
      </c>
      <c r="T749" s="1"/>
      <c r="U749" s="1"/>
      <c r="V749" s="1"/>
      <c r="W749" s="40">
        <v>0</v>
      </c>
      <c r="X749" s="1"/>
      <c r="Y749" s="1"/>
      <c r="Z749" s="1"/>
      <c r="AA749" s="20">
        <f t="shared" si="136"/>
        <v>0</v>
      </c>
      <c r="AB749" s="1">
        <f t="shared" si="138"/>
        <v>0</v>
      </c>
      <c r="AC749" s="40">
        <f t="shared" si="138"/>
        <v>0</v>
      </c>
      <c r="AD749" s="4">
        <f t="shared" si="138"/>
        <v>0</v>
      </c>
      <c r="AE749" s="40">
        <f t="shared" si="137"/>
        <v>0</v>
      </c>
      <c r="AF749" s="1"/>
      <c r="AG749" s="40"/>
      <c r="AH749" s="4"/>
      <c r="AI749" s="40"/>
      <c r="AJ749" s="40"/>
      <c r="AM749" s="119">
        <f t="shared" si="140"/>
        <v>0</v>
      </c>
      <c r="AN749" s="119">
        <f t="shared" si="139"/>
        <v>0</v>
      </c>
    </row>
    <row r="750" spans="1:40" s="122" customFormat="1" ht="19.899999999999999" customHeight="1" x14ac:dyDescent="0.2">
      <c r="A750" s="15"/>
      <c r="B750" s="127" t="s">
        <v>32</v>
      </c>
      <c r="C750" s="1">
        <v>5845.9915799999999</v>
      </c>
      <c r="D750" s="1"/>
      <c r="E750" s="1">
        <v>0</v>
      </c>
      <c r="F750" s="1">
        <v>0</v>
      </c>
      <c r="G750" s="40">
        <f t="shared" si="134"/>
        <v>0</v>
      </c>
      <c r="H750" s="1"/>
      <c r="I750" s="1">
        <f>F750-E750</f>
        <v>0</v>
      </c>
      <c r="J750" s="1"/>
      <c r="K750" s="40"/>
      <c r="L750" s="1"/>
      <c r="M750" s="1"/>
      <c r="N750" s="1"/>
      <c r="O750" s="40">
        <f t="shared" si="135"/>
        <v>5845.9915799999999</v>
      </c>
      <c r="P750" s="1">
        <v>0</v>
      </c>
      <c r="Q750" s="1">
        <v>5845.9915799999999</v>
      </c>
      <c r="R750" s="1">
        <v>0</v>
      </c>
      <c r="S750" s="40">
        <v>5845.9915800000008</v>
      </c>
      <c r="T750" s="1"/>
      <c r="U750" s="1">
        <v>5845.9915800000008</v>
      </c>
      <c r="V750" s="1"/>
      <c r="W750" s="40">
        <v>5845.9915800000008</v>
      </c>
      <c r="X750" s="1"/>
      <c r="Y750" s="1">
        <v>5845.9915800000008</v>
      </c>
      <c r="Z750" s="1"/>
      <c r="AA750" s="20">
        <f t="shared" si="136"/>
        <v>0</v>
      </c>
      <c r="AB750" s="1">
        <f t="shared" si="138"/>
        <v>0</v>
      </c>
      <c r="AC750" s="40">
        <f t="shared" si="138"/>
        <v>0</v>
      </c>
      <c r="AD750" s="4">
        <f t="shared" si="138"/>
        <v>0</v>
      </c>
      <c r="AE750" s="40">
        <f t="shared" si="137"/>
        <v>0</v>
      </c>
      <c r="AF750" s="1"/>
      <c r="AG750" s="40"/>
      <c r="AH750" s="4"/>
      <c r="AI750" s="40"/>
      <c r="AJ750" s="40"/>
      <c r="AM750" s="119">
        <f t="shared" si="140"/>
        <v>0</v>
      </c>
      <c r="AN750" s="119">
        <f t="shared" si="139"/>
        <v>0</v>
      </c>
    </row>
    <row r="751" spans="1:40" s="122" customFormat="1" ht="19.899999999999999" customHeight="1" x14ac:dyDescent="0.2">
      <c r="A751" s="15"/>
      <c r="B751" s="127" t="s">
        <v>33</v>
      </c>
      <c r="C751" s="1">
        <v>0</v>
      </c>
      <c r="D751" s="1"/>
      <c r="E751" s="1">
        <v>0</v>
      </c>
      <c r="F751" s="1">
        <v>0</v>
      </c>
      <c r="G751" s="40">
        <f t="shared" si="134"/>
        <v>0</v>
      </c>
      <c r="H751" s="1"/>
      <c r="I751" s="1">
        <f>F751-E751</f>
        <v>0</v>
      </c>
      <c r="J751" s="1"/>
      <c r="K751" s="40"/>
      <c r="L751" s="1"/>
      <c r="M751" s="1"/>
      <c r="N751" s="1"/>
      <c r="O751" s="40">
        <f t="shared" si="135"/>
        <v>0</v>
      </c>
      <c r="P751" s="1">
        <v>0</v>
      </c>
      <c r="Q751" s="1">
        <v>0</v>
      </c>
      <c r="R751" s="1">
        <v>0</v>
      </c>
      <c r="S751" s="40">
        <v>0</v>
      </c>
      <c r="T751" s="1"/>
      <c r="U751" s="1"/>
      <c r="V751" s="1"/>
      <c r="W751" s="40">
        <v>0</v>
      </c>
      <c r="X751" s="1"/>
      <c r="Y751" s="1"/>
      <c r="Z751" s="1"/>
      <c r="AA751" s="20">
        <f t="shared" si="136"/>
        <v>0</v>
      </c>
      <c r="AB751" s="1">
        <f t="shared" si="138"/>
        <v>0</v>
      </c>
      <c r="AC751" s="40">
        <f t="shared" si="138"/>
        <v>0</v>
      </c>
      <c r="AD751" s="4">
        <f t="shared" si="138"/>
        <v>0</v>
      </c>
      <c r="AE751" s="40">
        <f t="shared" si="137"/>
        <v>0</v>
      </c>
      <c r="AF751" s="1"/>
      <c r="AG751" s="40"/>
      <c r="AH751" s="4"/>
      <c r="AI751" s="40"/>
      <c r="AJ751" s="40"/>
      <c r="AM751" s="119">
        <f t="shared" si="140"/>
        <v>0</v>
      </c>
      <c r="AN751" s="119">
        <f t="shared" si="139"/>
        <v>0</v>
      </c>
    </row>
    <row r="752" spans="1:40" s="122" customFormat="1" ht="19.899999999999999" customHeight="1" x14ac:dyDescent="0.2">
      <c r="A752" s="15"/>
      <c r="B752" s="127" t="s">
        <v>34</v>
      </c>
      <c r="C752" s="1">
        <v>255.51193000000001</v>
      </c>
      <c r="D752" s="1"/>
      <c r="E752" s="1">
        <v>0</v>
      </c>
      <c r="F752" s="1">
        <v>0</v>
      </c>
      <c r="G752" s="40">
        <f t="shared" si="134"/>
        <v>0</v>
      </c>
      <c r="H752" s="1"/>
      <c r="I752" s="1">
        <f>F752-E752</f>
        <v>0</v>
      </c>
      <c r="J752" s="1"/>
      <c r="K752" s="40"/>
      <c r="L752" s="1"/>
      <c r="M752" s="1"/>
      <c r="N752" s="1"/>
      <c r="O752" s="40">
        <f t="shared" si="135"/>
        <v>776.70842000000118</v>
      </c>
      <c r="P752" s="1">
        <v>0</v>
      </c>
      <c r="Q752" s="1">
        <v>776.70842000000118</v>
      </c>
      <c r="R752" s="1">
        <v>0</v>
      </c>
      <c r="S752" s="40">
        <f>T752+U752+V752</f>
        <v>248.01770000000033</v>
      </c>
      <c r="T752" s="1">
        <f>T748-SUM(T749:T751)</f>
        <v>0</v>
      </c>
      <c r="U752" s="1">
        <f>U748-SUM(U749:U751)</f>
        <v>248.01770000000033</v>
      </c>
      <c r="V752" s="1">
        <f>V748-SUM(V749:V751)</f>
        <v>0</v>
      </c>
      <c r="W752" s="40">
        <f>X752+Y752+Z752</f>
        <v>248.01769999999942</v>
      </c>
      <c r="X752" s="1">
        <f>X748-SUM(X749:X751)</f>
        <v>0</v>
      </c>
      <c r="Y752" s="1">
        <f>Y748-SUM(Y749:Y751)</f>
        <v>248.01769999999942</v>
      </c>
      <c r="Z752" s="1">
        <f>Z748-SUM(Z749:Z751)</f>
        <v>0</v>
      </c>
      <c r="AA752" s="20">
        <f t="shared" si="136"/>
        <v>-9.0949470177292824E-13</v>
      </c>
      <c r="AB752" s="1">
        <f t="shared" si="138"/>
        <v>0</v>
      </c>
      <c r="AC752" s="40">
        <f t="shared" si="138"/>
        <v>-9.0949470177292824E-13</v>
      </c>
      <c r="AD752" s="4">
        <f t="shared" si="138"/>
        <v>0</v>
      </c>
      <c r="AE752" s="40">
        <f t="shared" si="137"/>
        <v>0</v>
      </c>
      <c r="AF752" s="1"/>
      <c r="AG752" s="40"/>
      <c r="AH752" s="4"/>
      <c r="AI752" s="40"/>
      <c r="AJ752" s="40"/>
      <c r="AM752" s="119">
        <f t="shared" si="140"/>
        <v>-9.0949470177292824E-13</v>
      </c>
      <c r="AN752" s="119">
        <f t="shared" si="139"/>
        <v>-9.0949470177292824E-13</v>
      </c>
    </row>
    <row r="753" spans="1:65" s="122" customFormat="1" ht="129.6" customHeight="1" x14ac:dyDescent="0.2">
      <c r="A753" s="15">
        <v>141</v>
      </c>
      <c r="B753" s="134" t="s">
        <v>155</v>
      </c>
      <c r="C753" s="24">
        <v>6221.5591099999983</v>
      </c>
      <c r="D753" s="24">
        <f>SUM(D754:D757)</f>
        <v>0</v>
      </c>
      <c r="E753" s="24">
        <v>0</v>
      </c>
      <c r="F753" s="24">
        <v>0</v>
      </c>
      <c r="G753" s="25">
        <f t="shared" si="134"/>
        <v>0</v>
      </c>
      <c r="H753" s="26"/>
      <c r="I753" s="26"/>
      <c r="J753" s="26"/>
      <c r="K753" s="25">
        <f>L753+M753+N753</f>
        <v>0</v>
      </c>
      <c r="L753" s="26"/>
      <c r="M753" s="26"/>
      <c r="N753" s="26"/>
      <c r="O753" s="25">
        <f t="shared" si="135"/>
        <v>6692.7</v>
      </c>
      <c r="P753" s="26">
        <v>0</v>
      </c>
      <c r="Q753" s="26">
        <v>6692.7</v>
      </c>
      <c r="R753" s="26">
        <v>0</v>
      </c>
      <c r="S753" s="40">
        <f>T753+U753+V753</f>
        <v>6212.1149799999994</v>
      </c>
      <c r="T753" s="1">
        <v>0</v>
      </c>
      <c r="U753" s="1">
        <v>6212.1149799999994</v>
      </c>
      <c r="V753" s="1">
        <v>0</v>
      </c>
      <c r="W753" s="25">
        <f>X753+Y753+Z753</f>
        <v>6212.1149799999994</v>
      </c>
      <c r="X753" s="26">
        <v>0</v>
      </c>
      <c r="Y753" s="26">
        <v>6212.1149799999994</v>
      </c>
      <c r="Z753" s="26">
        <v>0</v>
      </c>
      <c r="AA753" s="20">
        <f t="shared" si="136"/>
        <v>0</v>
      </c>
      <c r="AB753" s="1">
        <f t="shared" si="138"/>
        <v>0</v>
      </c>
      <c r="AC753" s="40">
        <f t="shared" si="138"/>
        <v>0</v>
      </c>
      <c r="AD753" s="4">
        <f t="shared" si="138"/>
        <v>0</v>
      </c>
      <c r="AE753" s="25">
        <f t="shared" si="137"/>
        <v>0</v>
      </c>
      <c r="AF753" s="26"/>
      <c r="AG753" s="25"/>
      <c r="AH753" s="38"/>
      <c r="AI753" s="25" t="s">
        <v>232</v>
      </c>
      <c r="AJ753" s="25" t="s">
        <v>232</v>
      </c>
      <c r="AM753" s="119">
        <f t="shared" si="140"/>
        <v>0</v>
      </c>
      <c r="AN753" s="119">
        <f t="shared" si="139"/>
        <v>0</v>
      </c>
    </row>
    <row r="754" spans="1:65" s="122" customFormat="1" ht="19.899999999999999" customHeight="1" x14ac:dyDescent="0.2">
      <c r="A754" s="15"/>
      <c r="B754" s="127" t="s">
        <v>31</v>
      </c>
      <c r="C754" s="1">
        <v>0</v>
      </c>
      <c r="D754" s="1">
        <f>C754</f>
        <v>0</v>
      </c>
      <c r="E754" s="1">
        <v>0</v>
      </c>
      <c r="F754" s="1">
        <v>0</v>
      </c>
      <c r="G754" s="40">
        <f t="shared" si="134"/>
        <v>0</v>
      </c>
      <c r="H754" s="1"/>
      <c r="I754" s="1">
        <f>F754-E754</f>
        <v>0</v>
      </c>
      <c r="J754" s="1"/>
      <c r="K754" s="40"/>
      <c r="L754" s="1"/>
      <c r="M754" s="1"/>
      <c r="N754" s="1"/>
      <c r="O754" s="40">
        <f t="shared" si="135"/>
        <v>0</v>
      </c>
      <c r="P754" s="1">
        <v>0</v>
      </c>
      <c r="Q754" s="1">
        <v>0</v>
      </c>
      <c r="R754" s="1">
        <v>0</v>
      </c>
      <c r="S754" s="40">
        <v>0</v>
      </c>
      <c r="T754" s="1"/>
      <c r="U754" s="1"/>
      <c r="V754" s="1"/>
      <c r="W754" s="40">
        <v>0</v>
      </c>
      <c r="X754" s="1"/>
      <c r="Y754" s="1"/>
      <c r="Z754" s="1"/>
      <c r="AA754" s="20">
        <f t="shared" si="136"/>
        <v>0</v>
      </c>
      <c r="AB754" s="1">
        <f t="shared" si="138"/>
        <v>0</v>
      </c>
      <c r="AC754" s="40">
        <f t="shared" si="138"/>
        <v>0</v>
      </c>
      <c r="AD754" s="4">
        <f t="shared" si="138"/>
        <v>0</v>
      </c>
      <c r="AE754" s="40">
        <f t="shared" si="137"/>
        <v>0</v>
      </c>
      <c r="AF754" s="1"/>
      <c r="AG754" s="40"/>
      <c r="AH754" s="4"/>
      <c r="AI754" s="40"/>
      <c r="AJ754" s="40"/>
      <c r="AM754" s="119">
        <f t="shared" si="140"/>
        <v>0</v>
      </c>
      <c r="AN754" s="119">
        <f t="shared" si="139"/>
        <v>0</v>
      </c>
    </row>
    <row r="755" spans="1:65" s="122" customFormat="1" ht="19.899999999999999" customHeight="1" x14ac:dyDescent="0.2">
      <c r="A755" s="15"/>
      <c r="B755" s="127" t="s">
        <v>32</v>
      </c>
      <c r="C755" s="1">
        <v>5877.56718</v>
      </c>
      <c r="D755" s="1"/>
      <c r="E755" s="1">
        <v>0</v>
      </c>
      <c r="F755" s="1">
        <v>0</v>
      </c>
      <c r="G755" s="40">
        <f t="shared" si="134"/>
        <v>0</v>
      </c>
      <c r="H755" s="1"/>
      <c r="I755" s="1">
        <f>F755-E755</f>
        <v>0</v>
      </c>
      <c r="J755" s="1"/>
      <c r="K755" s="40"/>
      <c r="L755" s="1"/>
      <c r="M755" s="1"/>
      <c r="N755" s="1"/>
      <c r="O755" s="40">
        <f t="shared" si="135"/>
        <v>5877.56718</v>
      </c>
      <c r="P755" s="1">
        <v>0</v>
      </c>
      <c r="Q755" s="1">
        <v>5877.56718</v>
      </c>
      <c r="R755" s="1">
        <v>0</v>
      </c>
      <c r="S755" s="40">
        <v>5877.5671799999991</v>
      </c>
      <c r="T755" s="1"/>
      <c r="U755" s="1">
        <v>5877.56718</v>
      </c>
      <c r="V755" s="1"/>
      <c r="W755" s="40">
        <v>5877.56718</v>
      </c>
      <c r="X755" s="1"/>
      <c r="Y755" s="1">
        <v>5877.56718</v>
      </c>
      <c r="Z755" s="1"/>
      <c r="AA755" s="20">
        <f t="shared" si="136"/>
        <v>0</v>
      </c>
      <c r="AB755" s="1">
        <f t="shared" si="138"/>
        <v>0</v>
      </c>
      <c r="AC755" s="40">
        <f t="shared" si="138"/>
        <v>0</v>
      </c>
      <c r="AD755" s="4">
        <f t="shared" si="138"/>
        <v>0</v>
      </c>
      <c r="AE755" s="40">
        <f t="shared" si="137"/>
        <v>0</v>
      </c>
      <c r="AF755" s="1"/>
      <c r="AG755" s="40"/>
      <c r="AH755" s="4"/>
      <c r="AI755" s="40"/>
      <c r="AJ755" s="40"/>
      <c r="AM755" s="119">
        <f t="shared" si="140"/>
        <v>0</v>
      </c>
      <c r="AN755" s="119">
        <f t="shared" si="139"/>
        <v>0</v>
      </c>
    </row>
    <row r="756" spans="1:65" s="122" customFormat="1" ht="19.899999999999999" customHeight="1" x14ac:dyDescent="0.2">
      <c r="A756" s="15"/>
      <c r="B756" s="127" t="s">
        <v>33</v>
      </c>
      <c r="C756" s="1">
        <v>0</v>
      </c>
      <c r="D756" s="1"/>
      <c r="E756" s="1">
        <v>0</v>
      </c>
      <c r="F756" s="1">
        <v>0</v>
      </c>
      <c r="G756" s="40">
        <f t="shared" si="134"/>
        <v>0</v>
      </c>
      <c r="H756" s="1"/>
      <c r="I756" s="1">
        <f>F756-E756</f>
        <v>0</v>
      </c>
      <c r="J756" s="1"/>
      <c r="K756" s="40"/>
      <c r="L756" s="1"/>
      <c r="M756" s="1"/>
      <c r="N756" s="1"/>
      <c r="O756" s="40">
        <f t="shared" si="135"/>
        <v>0</v>
      </c>
      <c r="P756" s="1">
        <v>0</v>
      </c>
      <c r="Q756" s="1">
        <v>0</v>
      </c>
      <c r="R756" s="1">
        <v>0</v>
      </c>
      <c r="S756" s="40">
        <v>0</v>
      </c>
      <c r="T756" s="1"/>
      <c r="U756" s="1"/>
      <c r="V756" s="1"/>
      <c r="W756" s="40">
        <v>0</v>
      </c>
      <c r="X756" s="1"/>
      <c r="Y756" s="1"/>
      <c r="Z756" s="1"/>
      <c r="AA756" s="20">
        <f t="shared" si="136"/>
        <v>0</v>
      </c>
      <c r="AB756" s="1">
        <f t="shared" si="138"/>
        <v>0</v>
      </c>
      <c r="AC756" s="40">
        <f t="shared" si="138"/>
        <v>0</v>
      </c>
      <c r="AD756" s="4">
        <f t="shared" si="138"/>
        <v>0</v>
      </c>
      <c r="AE756" s="40">
        <f t="shared" si="137"/>
        <v>0</v>
      </c>
      <c r="AF756" s="1"/>
      <c r="AG756" s="40"/>
      <c r="AH756" s="4"/>
      <c r="AI756" s="40"/>
      <c r="AJ756" s="40"/>
      <c r="AM756" s="119">
        <f t="shared" si="140"/>
        <v>0</v>
      </c>
      <c r="AN756" s="119">
        <f t="shared" si="139"/>
        <v>0</v>
      </c>
    </row>
    <row r="757" spans="1:65" s="122" customFormat="1" ht="19.899999999999999" customHeight="1" x14ac:dyDescent="0.2">
      <c r="A757" s="15"/>
      <c r="B757" s="127" t="s">
        <v>34</v>
      </c>
      <c r="C757" s="1">
        <v>343.99193000000002</v>
      </c>
      <c r="D757" s="1"/>
      <c r="E757" s="1">
        <v>0</v>
      </c>
      <c r="F757" s="1">
        <v>0</v>
      </c>
      <c r="G757" s="40">
        <f t="shared" si="134"/>
        <v>0</v>
      </c>
      <c r="H757" s="1"/>
      <c r="I757" s="1">
        <f>F757-E757</f>
        <v>0</v>
      </c>
      <c r="J757" s="1"/>
      <c r="K757" s="40"/>
      <c r="L757" s="1"/>
      <c r="M757" s="1"/>
      <c r="N757" s="1"/>
      <c r="O757" s="40">
        <f t="shared" si="135"/>
        <v>815.13282000000152</v>
      </c>
      <c r="P757" s="1">
        <v>0</v>
      </c>
      <c r="Q757" s="1">
        <v>815.13282000000152</v>
      </c>
      <c r="R757" s="1">
        <v>0</v>
      </c>
      <c r="S757" s="40">
        <f>T757+U757+V757</f>
        <v>334.54779999999937</v>
      </c>
      <c r="T757" s="1">
        <f>T753-SUM(T754:T756)</f>
        <v>0</v>
      </c>
      <c r="U757" s="1">
        <f>U753-SUM(U754:U756)</f>
        <v>334.54779999999937</v>
      </c>
      <c r="V757" s="1">
        <f>V753-SUM(V754:V756)</f>
        <v>0</v>
      </c>
      <c r="W757" s="40">
        <f>X757+Y757+Z757</f>
        <v>334.54779999999937</v>
      </c>
      <c r="X757" s="1">
        <f>X753-SUM(X754:X756)</f>
        <v>0</v>
      </c>
      <c r="Y757" s="1">
        <f>Y753-SUM(Y754:Y756)</f>
        <v>334.54779999999937</v>
      </c>
      <c r="Z757" s="1">
        <f>Z753-SUM(Z754:Z756)</f>
        <v>0</v>
      </c>
      <c r="AA757" s="20">
        <f t="shared" si="136"/>
        <v>0</v>
      </c>
      <c r="AB757" s="1">
        <f t="shared" si="138"/>
        <v>0</v>
      </c>
      <c r="AC757" s="40">
        <f t="shared" si="138"/>
        <v>0</v>
      </c>
      <c r="AD757" s="4">
        <f t="shared" si="138"/>
        <v>0</v>
      </c>
      <c r="AE757" s="40">
        <f t="shared" si="137"/>
        <v>0</v>
      </c>
      <c r="AF757" s="1"/>
      <c r="AG757" s="40"/>
      <c r="AH757" s="4"/>
      <c r="AI757" s="40"/>
      <c r="AJ757" s="40"/>
      <c r="AM757" s="119">
        <f t="shared" si="140"/>
        <v>0</v>
      </c>
      <c r="AN757" s="119">
        <f t="shared" si="139"/>
        <v>0</v>
      </c>
    </row>
    <row r="758" spans="1:65" s="122" customFormat="1" ht="74.45" customHeight="1" x14ac:dyDescent="0.2">
      <c r="A758" s="15">
        <v>142</v>
      </c>
      <c r="B758" s="134" t="s">
        <v>156</v>
      </c>
      <c r="C758" s="24">
        <v>27590.730720000007</v>
      </c>
      <c r="D758" s="24">
        <f>SUM(D759:D762)</f>
        <v>0</v>
      </c>
      <c r="E758" s="24">
        <v>0</v>
      </c>
      <c r="F758" s="24">
        <v>0</v>
      </c>
      <c r="G758" s="25">
        <f>H758+I758+J758</f>
        <v>0</v>
      </c>
      <c r="H758" s="26"/>
      <c r="I758" s="26"/>
      <c r="J758" s="26"/>
      <c r="K758" s="25">
        <f>L758+M758+N758</f>
        <v>0</v>
      </c>
      <c r="L758" s="26"/>
      <c r="M758" s="26"/>
      <c r="N758" s="26"/>
      <c r="O758" s="25">
        <f>P758+Q758+R758</f>
        <v>19475</v>
      </c>
      <c r="P758" s="26">
        <v>0</v>
      </c>
      <c r="Q758" s="26">
        <v>19475</v>
      </c>
      <c r="R758" s="26">
        <v>0</v>
      </c>
      <c r="S758" s="40">
        <f>T758+U758+V758</f>
        <v>19278.288400000001</v>
      </c>
      <c r="T758" s="1">
        <v>0</v>
      </c>
      <c r="U758" s="1">
        <v>19278.288400000001</v>
      </c>
      <c r="V758" s="1">
        <v>0</v>
      </c>
      <c r="W758" s="25">
        <f>X758+Y758+Z758</f>
        <v>19278.288400000001</v>
      </c>
      <c r="X758" s="26">
        <v>0</v>
      </c>
      <c r="Y758" s="26">
        <v>19278.288400000001</v>
      </c>
      <c r="Z758" s="26">
        <v>0</v>
      </c>
      <c r="AA758" s="20">
        <f>AB758+AC758+AD758</f>
        <v>0</v>
      </c>
      <c r="AB758" s="1">
        <f t="shared" si="138"/>
        <v>0</v>
      </c>
      <c r="AC758" s="40">
        <f t="shared" si="138"/>
        <v>0</v>
      </c>
      <c r="AD758" s="4">
        <f t="shared" si="138"/>
        <v>0</v>
      </c>
      <c r="AE758" s="25">
        <f>AF758+AG758+AH758</f>
        <v>0</v>
      </c>
      <c r="AF758" s="26"/>
      <c r="AG758" s="25"/>
      <c r="AH758" s="38"/>
      <c r="AI758" s="25"/>
      <c r="AJ758" s="25"/>
      <c r="AM758" s="119">
        <f t="shared" si="140"/>
        <v>0</v>
      </c>
      <c r="AN758" s="119">
        <f t="shared" si="139"/>
        <v>0</v>
      </c>
    </row>
    <row r="759" spans="1:65" s="122" customFormat="1" ht="19.899999999999999" customHeight="1" x14ac:dyDescent="0.2">
      <c r="A759" s="15"/>
      <c r="B759" s="127" t="s">
        <v>31</v>
      </c>
      <c r="C759" s="1">
        <v>0</v>
      </c>
      <c r="D759" s="1">
        <f>C759</f>
        <v>0</v>
      </c>
      <c r="E759" s="1">
        <v>0</v>
      </c>
      <c r="F759" s="1">
        <v>0</v>
      </c>
      <c r="G759" s="40">
        <f>H759+I759+J759</f>
        <v>0</v>
      </c>
      <c r="H759" s="1"/>
      <c r="I759" s="1">
        <f>F759-E759</f>
        <v>0</v>
      </c>
      <c r="J759" s="1"/>
      <c r="K759" s="40"/>
      <c r="L759" s="1"/>
      <c r="M759" s="1"/>
      <c r="N759" s="1"/>
      <c r="O759" s="40">
        <f>P759+Q759+R759</f>
        <v>0</v>
      </c>
      <c r="P759" s="1">
        <v>0</v>
      </c>
      <c r="Q759" s="1">
        <v>0</v>
      </c>
      <c r="R759" s="1">
        <v>0</v>
      </c>
      <c r="S759" s="40">
        <v>0</v>
      </c>
      <c r="T759" s="1"/>
      <c r="U759" s="1"/>
      <c r="V759" s="1"/>
      <c r="W759" s="40">
        <v>0</v>
      </c>
      <c r="X759" s="1"/>
      <c r="Y759" s="1"/>
      <c r="Z759" s="1"/>
      <c r="AA759" s="20">
        <f>AB759+AC759+AD759</f>
        <v>0</v>
      </c>
      <c r="AB759" s="1">
        <f t="shared" si="138"/>
        <v>0</v>
      </c>
      <c r="AC759" s="40">
        <f t="shared" si="138"/>
        <v>0</v>
      </c>
      <c r="AD759" s="4">
        <f t="shared" si="138"/>
        <v>0</v>
      </c>
      <c r="AE759" s="40">
        <f>AF759+AG759+AH759</f>
        <v>0</v>
      </c>
      <c r="AF759" s="1"/>
      <c r="AG759" s="40"/>
      <c r="AH759" s="4"/>
      <c r="AI759" s="40"/>
      <c r="AJ759" s="40"/>
      <c r="AM759" s="119">
        <f t="shared" si="140"/>
        <v>0</v>
      </c>
      <c r="AN759" s="119">
        <f t="shared" si="139"/>
        <v>0</v>
      </c>
    </row>
    <row r="760" spans="1:65" s="122" customFormat="1" ht="19.899999999999999" customHeight="1" x14ac:dyDescent="0.2">
      <c r="A760" s="15"/>
      <c r="B760" s="127" t="s">
        <v>32</v>
      </c>
      <c r="C760" s="1">
        <v>24692.169000000002</v>
      </c>
      <c r="D760" s="1"/>
      <c r="E760" s="1">
        <v>0</v>
      </c>
      <c r="F760" s="1">
        <v>0</v>
      </c>
      <c r="G760" s="40">
        <f>H760+I760+J760</f>
        <v>0</v>
      </c>
      <c r="H760" s="1"/>
      <c r="I760" s="1">
        <f>F760-E760</f>
        <v>0</v>
      </c>
      <c r="J760" s="1"/>
      <c r="K760" s="40"/>
      <c r="L760" s="1"/>
      <c r="M760" s="1"/>
      <c r="N760" s="1"/>
      <c r="O760" s="40">
        <f>P760+Q760+R760</f>
        <v>17908.8</v>
      </c>
      <c r="P760" s="1">
        <v>0</v>
      </c>
      <c r="Q760" s="1">
        <v>17908.8</v>
      </c>
      <c r="R760" s="1">
        <v>0</v>
      </c>
      <c r="S760" s="40">
        <v>17908.79047</v>
      </c>
      <c r="T760" s="1"/>
      <c r="U760" s="1">
        <v>17908.79047</v>
      </c>
      <c r="V760" s="1"/>
      <c r="W760" s="40">
        <v>17908.79047</v>
      </c>
      <c r="X760" s="1"/>
      <c r="Y760" s="1">
        <v>17908.79047</v>
      </c>
      <c r="Z760" s="1"/>
      <c r="AA760" s="20">
        <f>AB760+AC760+AD760</f>
        <v>0</v>
      </c>
      <c r="AB760" s="1">
        <f t="shared" si="138"/>
        <v>0</v>
      </c>
      <c r="AC760" s="40">
        <f t="shared" si="138"/>
        <v>0</v>
      </c>
      <c r="AD760" s="4">
        <f t="shared" si="138"/>
        <v>0</v>
      </c>
      <c r="AE760" s="40">
        <f>AF760+AG760+AH760</f>
        <v>0</v>
      </c>
      <c r="AF760" s="1"/>
      <c r="AG760" s="40"/>
      <c r="AH760" s="4"/>
      <c r="AI760" s="40"/>
      <c r="AJ760" s="40"/>
      <c r="AM760" s="119">
        <f t="shared" si="140"/>
        <v>0</v>
      </c>
      <c r="AN760" s="119">
        <f t="shared" si="139"/>
        <v>0</v>
      </c>
    </row>
    <row r="761" spans="1:65" s="122" customFormat="1" ht="19.899999999999999" customHeight="1" x14ac:dyDescent="0.2">
      <c r="A761" s="15"/>
      <c r="B761" s="127" t="s">
        <v>33</v>
      </c>
      <c r="C761" s="1">
        <v>809.65460000000007</v>
      </c>
      <c r="D761" s="1"/>
      <c r="E761" s="1">
        <v>0</v>
      </c>
      <c r="F761" s="1">
        <v>0</v>
      </c>
      <c r="G761" s="40">
        <f>H761+I761+J761</f>
        <v>0</v>
      </c>
      <c r="H761" s="1"/>
      <c r="I761" s="1">
        <f>F761-E761</f>
        <v>0</v>
      </c>
      <c r="J761" s="1"/>
      <c r="K761" s="40"/>
      <c r="L761" s="1"/>
      <c r="M761" s="1"/>
      <c r="N761" s="1"/>
      <c r="O761" s="40">
        <f>P761+Q761+R761</f>
        <v>0</v>
      </c>
      <c r="P761" s="1">
        <v>0</v>
      </c>
      <c r="Q761" s="1">
        <v>0</v>
      </c>
      <c r="R761" s="1">
        <v>0</v>
      </c>
      <c r="S761" s="40">
        <v>0</v>
      </c>
      <c r="T761" s="1"/>
      <c r="U761" s="1"/>
      <c r="V761" s="1"/>
      <c r="W761" s="40">
        <v>0</v>
      </c>
      <c r="X761" s="1"/>
      <c r="Y761" s="1"/>
      <c r="Z761" s="1"/>
      <c r="AA761" s="20">
        <f>AB761+AC761+AD761</f>
        <v>0</v>
      </c>
      <c r="AB761" s="1">
        <f t="shared" si="138"/>
        <v>0</v>
      </c>
      <c r="AC761" s="40">
        <f t="shared" si="138"/>
        <v>0</v>
      </c>
      <c r="AD761" s="4">
        <f t="shared" si="138"/>
        <v>0</v>
      </c>
      <c r="AE761" s="40">
        <f>AF761+AG761+AH761</f>
        <v>0</v>
      </c>
      <c r="AF761" s="1"/>
      <c r="AG761" s="40"/>
      <c r="AH761" s="4"/>
      <c r="AI761" s="40"/>
      <c r="AJ761" s="40"/>
      <c r="AM761" s="119">
        <f t="shared" si="140"/>
        <v>0</v>
      </c>
      <c r="AN761" s="119">
        <f t="shared" si="139"/>
        <v>0</v>
      </c>
    </row>
    <row r="762" spans="1:65" s="122" customFormat="1" ht="19.899999999999999" customHeight="1" x14ac:dyDescent="0.2">
      <c r="A762" s="15"/>
      <c r="B762" s="127" t="s">
        <v>34</v>
      </c>
      <c r="C762" s="1">
        <v>2088.9071199999998</v>
      </c>
      <c r="D762" s="1"/>
      <c r="E762" s="1">
        <v>0</v>
      </c>
      <c r="F762" s="1">
        <v>0</v>
      </c>
      <c r="G762" s="40">
        <f>H762+I762+J762</f>
        <v>0</v>
      </c>
      <c r="H762" s="1"/>
      <c r="I762" s="1">
        <f>F762-E762</f>
        <v>0</v>
      </c>
      <c r="J762" s="1"/>
      <c r="K762" s="40"/>
      <c r="L762" s="1"/>
      <c r="M762" s="1"/>
      <c r="N762" s="1"/>
      <c r="O762" s="40">
        <f>P762+Q762+R762</f>
        <v>1566.1999999999971</v>
      </c>
      <c r="P762" s="1">
        <v>0</v>
      </c>
      <c r="Q762" s="1">
        <v>1566.1999999999971</v>
      </c>
      <c r="R762" s="1">
        <v>0</v>
      </c>
      <c r="S762" s="40">
        <f>T762+U762+V762</f>
        <v>1369.4979300000014</v>
      </c>
      <c r="T762" s="1">
        <f>T758-SUM(T759:T761)</f>
        <v>0</v>
      </c>
      <c r="U762" s="1">
        <f>U758-SUM(U759:U761)</f>
        <v>1369.4979300000014</v>
      </c>
      <c r="V762" s="1">
        <f>V758-SUM(V759:V761)</f>
        <v>0</v>
      </c>
      <c r="W762" s="40">
        <f>X762+Y762+Z762</f>
        <v>1369.4979300000014</v>
      </c>
      <c r="X762" s="1">
        <f>X758-SUM(X759:X761)</f>
        <v>0</v>
      </c>
      <c r="Y762" s="1">
        <f>Y758-SUM(Y759:Y761)</f>
        <v>1369.4979300000014</v>
      </c>
      <c r="Z762" s="1">
        <f>Z758-SUM(Z759:Z761)</f>
        <v>0</v>
      </c>
      <c r="AA762" s="20">
        <f>AB762+AC762+AD762</f>
        <v>0</v>
      </c>
      <c r="AB762" s="1">
        <f t="shared" si="138"/>
        <v>0</v>
      </c>
      <c r="AC762" s="40">
        <f t="shared" si="138"/>
        <v>0</v>
      </c>
      <c r="AD762" s="4">
        <f t="shared" si="138"/>
        <v>0</v>
      </c>
      <c r="AE762" s="40">
        <f>AF762+AG762+AH762</f>
        <v>0</v>
      </c>
      <c r="AF762" s="1"/>
      <c r="AG762" s="40"/>
      <c r="AH762" s="4"/>
      <c r="AI762" s="40"/>
      <c r="AJ762" s="40"/>
      <c r="AM762" s="119">
        <f t="shared" si="140"/>
        <v>0</v>
      </c>
      <c r="AN762" s="119">
        <f t="shared" si="139"/>
        <v>0</v>
      </c>
    </row>
    <row r="763" spans="1:65" ht="40.5" x14ac:dyDescent="0.2">
      <c r="A763" s="18"/>
      <c r="B763" s="120" t="s">
        <v>157</v>
      </c>
      <c r="C763" s="20">
        <f t="shared" ref="C763:AH763" si="141">C764+C782+C817+C1087+C1121</f>
        <v>15965172.229470003</v>
      </c>
      <c r="D763" s="20">
        <f t="shared" si="141"/>
        <v>156181.57993000001</v>
      </c>
      <c r="E763" s="20">
        <f t="shared" si="141"/>
        <v>3062737.0461700005</v>
      </c>
      <c r="F763" s="20">
        <f t="shared" si="141"/>
        <v>3059767.8181959996</v>
      </c>
      <c r="G763" s="20">
        <f t="shared" si="141"/>
        <v>4003.2544299999927</v>
      </c>
      <c r="H763" s="20">
        <f t="shared" si="141"/>
        <v>0</v>
      </c>
      <c r="I763" s="20">
        <f t="shared" si="141"/>
        <v>3302.6023699999923</v>
      </c>
      <c r="J763" s="20">
        <f t="shared" si="141"/>
        <v>700.65206000000012</v>
      </c>
      <c r="K763" s="20">
        <f t="shared" si="141"/>
        <v>0</v>
      </c>
      <c r="L763" s="20">
        <f t="shared" si="141"/>
        <v>0</v>
      </c>
      <c r="M763" s="20">
        <f t="shared" si="141"/>
        <v>0</v>
      </c>
      <c r="N763" s="20">
        <f t="shared" si="141"/>
        <v>0</v>
      </c>
      <c r="O763" s="20">
        <f t="shared" si="141"/>
        <v>6207732.42579138</v>
      </c>
      <c r="P763" s="20">
        <f t="shared" si="141"/>
        <v>2232023.4</v>
      </c>
      <c r="Q763" s="20">
        <f t="shared" si="141"/>
        <v>3452528.1</v>
      </c>
      <c r="R763" s="20">
        <f t="shared" si="141"/>
        <v>523180.9257913811</v>
      </c>
      <c r="S763" s="20">
        <f t="shared" si="141"/>
        <v>6150733.7454399988</v>
      </c>
      <c r="T763" s="20">
        <f t="shared" si="141"/>
        <v>2232017.5290899999</v>
      </c>
      <c r="U763" s="20">
        <f t="shared" si="141"/>
        <v>3417883.0403</v>
      </c>
      <c r="V763" s="20">
        <f t="shared" si="141"/>
        <v>500833.17934999999</v>
      </c>
      <c r="W763" s="20">
        <f t="shared" si="141"/>
        <v>6135817.8061430398</v>
      </c>
      <c r="X763" s="20">
        <f t="shared" si="141"/>
        <v>2232017.5287899999</v>
      </c>
      <c r="Y763" s="20">
        <f t="shared" si="141"/>
        <v>3404745.8142750398</v>
      </c>
      <c r="Z763" s="20">
        <f t="shared" si="141"/>
        <v>499054.463078</v>
      </c>
      <c r="AA763" s="20">
        <f t="shared" si="141"/>
        <v>492.95662303999887</v>
      </c>
      <c r="AB763" s="20">
        <f t="shared" si="141"/>
        <v>-2.9999999969732016E-4</v>
      </c>
      <c r="AC763" s="20">
        <f t="shared" si="141"/>
        <v>-1.3849599930892964E-3</v>
      </c>
      <c r="AD763" s="20">
        <f t="shared" si="141"/>
        <v>492.95830799999163</v>
      </c>
      <c r="AE763" s="20">
        <f t="shared" si="141"/>
        <v>11405.644790000002</v>
      </c>
      <c r="AF763" s="20">
        <f t="shared" si="141"/>
        <v>0</v>
      </c>
      <c r="AG763" s="20">
        <f t="shared" si="141"/>
        <v>10359.317269999998</v>
      </c>
      <c r="AH763" s="20">
        <f t="shared" si="141"/>
        <v>1046.32752</v>
      </c>
      <c r="AI763" s="20"/>
      <c r="AJ763" s="20"/>
      <c r="AL763" s="33">
        <f>G763+W763-K763-S763-(AA763-AE763)</f>
        <v>3.3000007733789971E-3</v>
      </c>
      <c r="AM763" s="119">
        <f t="shared" si="140"/>
        <v>-10912.684866959229</v>
      </c>
      <c r="AN763" s="119">
        <f t="shared" si="139"/>
        <v>-10912.688166960002</v>
      </c>
      <c r="AO763" s="33">
        <f>AM763-AN763</f>
        <v>3.3000007733789971E-3</v>
      </c>
      <c r="AQ763" s="59"/>
    </row>
    <row r="764" spans="1:65" ht="54" x14ac:dyDescent="0.2">
      <c r="A764" s="18"/>
      <c r="B764" s="123" t="s">
        <v>158</v>
      </c>
      <c r="C764" s="20">
        <f>C765+C774</f>
        <v>67611.136599999998</v>
      </c>
      <c r="D764" s="20">
        <f t="shared" ref="D764:AH764" si="142">D765+D774</f>
        <v>0</v>
      </c>
      <c r="E764" s="20">
        <f t="shared" si="142"/>
        <v>16416.722600000001</v>
      </c>
      <c r="F764" s="20">
        <f t="shared" si="142"/>
        <v>16425.016599999999</v>
      </c>
      <c r="G764" s="20">
        <f t="shared" si="142"/>
        <v>8.2899999999999991</v>
      </c>
      <c r="H764" s="20">
        <f t="shared" si="142"/>
        <v>0</v>
      </c>
      <c r="I764" s="20">
        <f t="shared" si="142"/>
        <v>0</v>
      </c>
      <c r="J764" s="20">
        <f t="shared" si="142"/>
        <v>8.2899999999999991</v>
      </c>
      <c r="K764" s="20">
        <f t="shared" si="142"/>
        <v>0</v>
      </c>
      <c r="L764" s="20">
        <f t="shared" si="142"/>
        <v>0</v>
      </c>
      <c r="M764" s="20">
        <f t="shared" si="142"/>
        <v>0</v>
      </c>
      <c r="N764" s="20">
        <f t="shared" si="142"/>
        <v>0</v>
      </c>
      <c r="O764" s="20">
        <f t="shared" si="142"/>
        <v>51322.900000000009</v>
      </c>
      <c r="P764" s="20">
        <f t="shared" si="142"/>
        <v>0</v>
      </c>
      <c r="Q764" s="20">
        <f t="shared" si="142"/>
        <v>51117.600000000006</v>
      </c>
      <c r="R764" s="20">
        <f t="shared" si="142"/>
        <v>205.3</v>
      </c>
      <c r="S764" s="20">
        <f t="shared" si="142"/>
        <v>51189.39</v>
      </c>
      <c r="T764" s="20">
        <f t="shared" si="142"/>
        <v>0</v>
      </c>
      <c r="U764" s="20">
        <f t="shared" si="142"/>
        <v>50976.4</v>
      </c>
      <c r="V764" s="20">
        <f t="shared" si="142"/>
        <v>212.99</v>
      </c>
      <c r="W764" s="20">
        <f t="shared" si="142"/>
        <v>51181.100000000006</v>
      </c>
      <c r="X764" s="20">
        <f t="shared" si="142"/>
        <v>0</v>
      </c>
      <c r="Y764" s="20">
        <f t="shared" si="142"/>
        <v>50976.4</v>
      </c>
      <c r="Z764" s="20">
        <f t="shared" si="142"/>
        <v>204.70000000000002</v>
      </c>
      <c r="AA764" s="20">
        <f t="shared" si="142"/>
        <v>0</v>
      </c>
      <c r="AB764" s="20">
        <f t="shared" si="142"/>
        <v>0</v>
      </c>
      <c r="AC764" s="20">
        <f t="shared" si="142"/>
        <v>0</v>
      </c>
      <c r="AD764" s="20">
        <f t="shared" si="142"/>
        <v>0</v>
      </c>
      <c r="AE764" s="20">
        <f t="shared" si="142"/>
        <v>0</v>
      </c>
      <c r="AF764" s="20">
        <f t="shared" si="142"/>
        <v>0</v>
      </c>
      <c r="AG764" s="20">
        <f t="shared" si="142"/>
        <v>0</v>
      </c>
      <c r="AH764" s="20">
        <f t="shared" si="142"/>
        <v>0</v>
      </c>
      <c r="AI764" s="20"/>
      <c r="AJ764" s="20"/>
      <c r="AL764" s="33">
        <f>G764+W764-K764-S764-(AA764-AE764)</f>
        <v>7.2759576141834259E-12</v>
      </c>
      <c r="AM764" s="119">
        <f t="shared" si="140"/>
        <v>0</v>
      </c>
      <c r="AN764" s="119">
        <f t="shared" si="139"/>
        <v>0</v>
      </c>
      <c r="AO764" s="33">
        <f>AM764-AN764</f>
        <v>0</v>
      </c>
      <c r="AQ764" s="59"/>
    </row>
    <row r="765" spans="1:65" ht="54" x14ac:dyDescent="0.2">
      <c r="A765" s="18"/>
      <c r="B765" s="124" t="s">
        <v>159</v>
      </c>
      <c r="C765" s="20">
        <f>C766</f>
        <v>6369.6666000000005</v>
      </c>
      <c r="D765" s="20">
        <f t="shared" ref="D765:S768" si="143">D766</f>
        <v>0</v>
      </c>
      <c r="E765" s="20">
        <f t="shared" si="143"/>
        <v>6356.3526000000002</v>
      </c>
      <c r="F765" s="20">
        <f t="shared" si="143"/>
        <v>6364.6466</v>
      </c>
      <c r="G765" s="20">
        <f t="shared" si="143"/>
        <v>8.2899999999999991</v>
      </c>
      <c r="H765" s="20">
        <f t="shared" si="143"/>
        <v>0</v>
      </c>
      <c r="I765" s="20">
        <f t="shared" si="143"/>
        <v>0</v>
      </c>
      <c r="J765" s="20">
        <f t="shared" si="143"/>
        <v>8.2899999999999991</v>
      </c>
      <c r="K765" s="20">
        <f t="shared" si="143"/>
        <v>0</v>
      </c>
      <c r="L765" s="20">
        <f t="shared" si="143"/>
        <v>0</v>
      </c>
      <c r="M765" s="20">
        <f t="shared" si="143"/>
        <v>0</v>
      </c>
      <c r="N765" s="20">
        <f t="shared" si="143"/>
        <v>0</v>
      </c>
      <c r="O765" s="20">
        <f t="shared" si="143"/>
        <v>0</v>
      </c>
      <c r="P765" s="20">
        <f t="shared" si="143"/>
        <v>0</v>
      </c>
      <c r="Q765" s="20">
        <f>Q766</f>
        <v>0</v>
      </c>
      <c r="R765" s="20">
        <f t="shared" si="143"/>
        <v>0</v>
      </c>
      <c r="S765" s="20">
        <f t="shared" si="143"/>
        <v>8.2899999999999991</v>
      </c>
      <c r="T765" s="20">
        <f t="shared" ref="T765:AI768" si="144">T766</f>
        <v>0</v>
      </c>
      <c r="U765" s="20">
        <f t="shared" si="144"/>
        <v>0</v>
      </c>
      <c r="V765" s="20">
        <f t="shared" si="144"/>
        <v>8.2899999999999991</v>
      </c>
      <c r="W765" s="20">
        <f t="shared" si="144"/>
        <v>0</v>
      </c>
      <c r="X765" s="20">
        <f t="shared" si="144"/>
        <v>0</v>
      </c>
      <c r="Y765" s="20">
        <f t="shared" si="144"/>
        <v>0</v>
      </c>
      <c r="Z765" s="20">
        <f t="shared" si="144"/>
        <v>0</v>
      </c>
      <c r="AA765" s="20">
        <f t="shared" si="144"/>
        <v>0</v>
      </c>
      <c r="AB765" s="20">
        <f t="shared" si="144"/>
        <v>0</v>
      </c>
      <c r="AC765" s="20">
        <f t="shared" si="144"/>
        <v>0</v>
      </c>
      <c r="AD765" s="20">
        <f t="shared" si="144"/>
        <v>0</v>
      </c>
      <c r="AE765" s="20">
        <f t="shared" si="144"/>
        <v>0</v>
      </c>
      <c r="AF765" s="20">
        <f t="shared" si="144"/>
        <v>0</v>
      </c>
      <c r="AG765" s="20">
        <f t="shared" si="144"/>
        <v>0</v>
      </c>
      <c r="AH765" s="20">
        <f t="shared" si="144"/>
        <v>0</v>
      </c>
      <c r="AI765" s="20">
        <f t="shared" si="144"/>
        <v>0</v>
      </c>
      <c r="AJ765" s="20"/>
      <c r="AL765" s="33">
        <f>G765+W765-K765-S765-(AA765-AE765)</f>
        <v>0</v>
      </c>
      <c r="AM765" s="119">
        <f t="shared" si="140"/>
        <v>0</v>
      </c>
      <c r="AN765" s="119">
        <f t="shared" si="139"/>
        <v>0</v>
      </c>
      <c r="AO765" s="33">
        <f>AM765-AN765</f>
        <v>0</v>
      </c>
      <c r="BJ765" s="34">
        <f t="shared" ref="BJ765:BJ773" si="145">S765-SUM(T765:V765)</f>
        <v>0</v>
      </c>
      <c r="BK765" s="43">
        <f t="shared" ref="BK765:BK773" si="146">W765-SUM(X765:Z765)</f>
        <v>0</v>
      </c>
      <c r="BL765" s="34">
        <f t="shared" ref="BL765:BL773" si="147">O765-W765</f>
        <v>0</v>
      </c>
      <c r="BM765" s="34">
        <f t="shared" ref="BM765:BM773" si="148">O765-S765</f>
        <v>-8.2899999999999991</v>
      </c>
    </row>
    <row r="766" spans="1:65" ht="72" customHeight="1" x14ac:dyDescent="0.2">
      <c r="A766" s="18"/>
      <c r="B766" s="125" t="s">
        <v>160</v>
      </c>
      <c r="C766" s="21">
        <f>C767</f>
        <v>6369.6666000000005</v>
      </c>
      <c r="D766" s="21">
        <f t="shared" si="143"/>
        <v>0</v>
      </c>
      <c r="E766" s="21">
        <f t="shared" si="143"/>
        <v>6356.3526000000002</v>
      </c>
      <c r="F766" s="21">
        <f t="shared" si="143"/>
        <v>6364.6466</v>
      </c>
      <c r="G766" s="21">
        <f t="shared" si="143"/>
        <v>8.2899999999999991</v>
      </c>
      <c r="H766" s="21">
        <f t="shared" si="143"/>
        <v>0</v>
      </c>
      <c r="I766" s="21">
        <f t="shared" si="143"/>
        <v>0</v>
      </c>
      <c r="J766" s="21">
        <f t="shared" si="143"/>
        <v>8.2899999999999991</v>
      </c>
      <c r="K766" s="21">
        <f t="shared" si="143"/>
        <v>0</v>
      </c>
      <c r="L766" s="21">
        <f t="shared" si="143"/>
        <v>0</v>
      </c>
      <c r="M766" s="21">
        <f t="shared" si="143"/>
        <v>0</v>
      </c>
      <c r="N766" s="21">
        <f t="shared" si="143"/>
        <v>0</v>
      </c>
      <c r="O766" s="21">
        <f t="shared" si="143"/>
        <v>0</v>
      </c>
      <c r="P766" s="21">
        <f t="shared" si="143"/>
        <v>0</v>
      </c>
      <c r="Q766" s="21">
        <f t="shared" si="143"/>
        <v>0</v>
      </c>
      <c r="R766" s="21">
        <f t="shared" si="143"/>
        <v>0</v>
      </c>
      <c r="S766" s="21">
        <f t="shared" si="143"/>
        <v>8.2899999999999991</v>
      </c>
      <c r="T766" s="21">
        <f t="shared" si="144"/>
        <v>0</v>
      </c>
      <c r="U766" s="21">
        <f t="shared" si="144"/>
        <v>0</v>
      </c>
      <c r="V766" s="21">
        <f t="shared" si="144"/>
        <v>8.2899999999999991</v>
      </c>
      <c r="W766" s="21">
        <f t="shared" si="144"/>
        <v>0</v>
      </c>
      <c r="X766" s="21">
        <f t="shared" si="144"/>
        <v>0</v>
      </c>
      <c r="Y766" s="21">
        <f t="shared" si="144"/>
        <v>0</v>
      </c>
      <c r="Z766" s="21">
        <f t="shared" si="144"/>
        <v>0</v>
      </c>
      <c r="AA766" s="21">
        <f t="shared" si="144"/>
        <v>0</v>
      </c>
      <c r="AB766" s="21">
        <f t="shared" si="144"/>
        <v>0</v>
      </c>
      <c r="AC766" s="21">
        <f t="shared" si="144"/>
        <v>0</v>
      </c>
      <c r="AD766" s="21">
        <f t="shared" si="144"/>
        <v>0</v>
      </c>
      <c r="AE766" s="21">
        <f t="shared" si="144"/>
        <v>0</v>
      </c>
      <c r="AF766" s="21">
        <f t="shared" si="144"/>
        <v>0</v>
      </c>
      <c r="AG766" s="21">
        <f t="shared" si="144"/>
        <v>0</v>
      </c>
      <c r="AH766" s="21">
        <f t="shared" si="144"/>
        <v>0</v>
      </c>
      <c r="AI766" s="21">
        <f t="shared" si="144"/>
        <v>0</v>
      </c>
      <c r="AJ766" s="21"/>
      <c r="AL766" s="33">
        <f>G766+W766-K766-S766-(AA766-AE766)</f>
        <v>0</v>
      </c>
      <c r="AM766" s="119">
        <f t="shared" si="140"/>
        <v>0</v>
      </c>
      <c r="AN766" s="119">
        <f t="shared" si="139"/>
        <v>0</v>
      </c>
      <c r="AO766" s="33">
        <f>AM766-AN766</f>
        <v>0</v>
      </c>
      <c r="BJ766" s="34">
        <f t="shared" si="145"/>
        <v>0</v>
      </c>
      <c r="BK766" s="43">
        <f t="shared" si="146"/>
        <v>0</v>
      </c>
      <c r="BL766" s="34">
        <f t="shared" si="147"/>
        <v>0</v>
      </c>
      <c r="BM766" s="34">
        <f t="shared" si="148"/>
        <v>-8.2899999999999991</v>
      </c>
    </row>
    <row r="767" spans="1:65" ht="86.25" customHeight="1" x14ac:dyDescent="0.2">
      <c r="A767" s="18"/>
      <c r="B767" s="125" t="s">
        <v>161</v>
      </c>
      <c r="C767" s="21">
        <f>C768</f>
        <v>6369.6666000000005</v>
      </c>
      <c r="D767" s="21">
        <f t="shared" si="143"/>
        <v>0</v>
      </c>
      <c r="E767" s="21">
        <f t="shared" si="143"/>
        <v>6356.3526000000002</v>
      </c>
      <c r="F767" s="21">
        <f t="shared" si="143"/>
        <v>6364.6466</v>
      </c>
      <c r="G767" s="21">
        <f t="shared" si="143"/>
        <v>8.2899999999999991</v>
      </c>
      <c r="H767" s="21">
        <f t="shared" si="143"/>
        <v>0</v>
      </c>
      <c r="I767" s="21">
        <f t="shared" si="143"/>
        <v>0</v>
      </c>
      <c r="J767" s="21">
        <f t="shared" si="143"/>
        <v>8.2899999999999991</v>
      </c>
      <c r="K767" s="21">
        <f t="shared" si="143"/>
        <v>0</v>
      </c>
      <c r="L767" s="21">
        <f t="shared" si="143"/>
        <v>0</v>
      </c>
      <c r="M767" s="21">
        <f t="shared" si="143"/>
        <v>0</v>
      </c>
      <c r="N767" s="21">
        <f t="shared" si="143"/>
        <v>0</v>
      </c>
      <c r="O767" s="21">
        <f t="shared" si="143"/>
        <v>0</v>
      </c>
      <c r="P767" s="21">
        <f t="shared" si="143"/>
        <v>0</v>
      </c>
      <c r="Q767" s="21">
        <f t="shared" si="143"/>
        <v>0</v>
      </c>
      <c r="R767" s="21">
        <f t="shared" si="143"/>
        <v>0</v>
      </c>
      <c r="S767" s="21">
        <f t="shared" si="143"/>
        <v>8.2899999999999991</v>
      </c>
      <c r="T767" s="21">
        <f t="shared" si="144"/>
        <v>0</v>
      </c>
      <c r="U767" s="21">
        <f t="shared" si="144"/>
        <v>0</v>
      </c>
      <c r="V767" s="21">
        <f t="shared" si="144"/>
        <v>8.2899999999999991</v>
      </c>
      <c r="W767" s="21">
        <f t="shared" si="144"/>
        <v>0</v>
      </c>
      <c r="X767" s="21">
        <f t="shared" si="144"/>
        <v>0</v>
      </c>
      <c r="Y767" s="21">
        <f t="shared" si="144"/>
        <v>0</v>
      </c>
      <c r="Z767" s="21">
        <f t="shared" si="144"/>
        <v>0</v>
      </c>
      <c r="AA767" s="21">
        <f t="shared" si="144"/>
        <v>0</v>
      </c>
      <c r="AB767" s="21">
        <f t="shared" si="144"/>
        <v>0</v>
      </c>
      <c r="AC767" s="21">
        <f t="shared" si="144"/>
        <v>0</v>
      </c>
      <c r="AD767" s="21">
        <f t="shared" si="144"/>
        <v>0</v>
      </c>
      <c r="AE767" s="21">
        <f t="shared" si="144"/>
        <v>0</v>
      </c>
      <c r="AF767" s="21">
        <f t="shared" si="144"/>
        <v>0</v>
      </c>
      <c r="AG767" s="21">
        <f t="shared" si="144"/>
        <v>0</v>
      </c>
      <c r="AH767" s="21">
        <f t="shared" si="144"/>
        <v>0</v>
      </c>
      <c r="AI767" s="21">
        <f t="shared" si="144"/>
        <v>0</v>
      </c>
      <c r="AJ767" s="21"/>
      <c r="AM767" s="119">
        <f t="shared" si="140"/>
        <v>0</v>
      </c>
      <c r="AN767" s="119">
        <f t="shared" si="139"/>
        <v>0</v>
      </c>
      <c r="AO767" s="33"/>
      <c r="BJ767" s="34">
        <f t="shared" si="145"/>
        <v>0</v>
      </c>
      <c r="BK767" s="43">
        <f t="shared" si="146"/>
        <v>0</v>
      </c>
      <c r="BL767" s="34">
        <f t="shared" si="147"/>
        <v>0</v>
      </c>
      <c r="BM767" s="34">
        <f t="shared" si="148"/>
        <v>-8.2899999999999991</v>
      </c>
    </row>
    <row r="768" spans="1:65" s="157" customFormat="1" ht="56.25" customHeight="1" x14ac:dyDescent="0.25">
      <c r="A768" s="135"/>
      <c r="B768" s="139" t="s">
        <v>162</v>
      </c>
      <c r="C768" s="21">
        <f>C769</f>
        <v>6369.6666000000005</v>
      </c>
      <c r="D768" s="21">
        <f t="shared" si="143"/>
        <v>0</v>
      </c>
      <c r="E768" s="21">
        <f t="shared" si="143"/>
        <v>6356.3526000000002</v>
      </c>
      <c r="F768" s="21">
        <f t="shared" si="143"/>
        <v>6364.6466</v>
      </c>
      <c r="G768" s="21">
        <f t="shared" si="143"/>
        <v>8.2899999999999991</v>
      </c>
      <c r="H768" s="21">
        <f t="shared" si="143"/>
        <v>0</v>
      </c>
      <c r="I768" s="21">
        <f t="shared" si="143"/>
        <v>0</v>
      </c>
      <c r="J768" s="21">
        <f t="shared" si="143"/>
        <v>8.2899999999999991</v>
      </c>
      <c r="K768" s="21">
        <f t="shared" si="143"/>
        <v>0</v>
      </c>
      <c r="L768" s="21">
        <f t="shared" si="143"/>
        <v>0</v>
      </c>
      <c r="M768" s="21">
        <f t="shared" si="143"/>
        <v>0</v>
      </c>
      <c r="N768" s="21">
        <f t="shared" si="143"/>
        <v>0</v>
      </c>
      <c r="O768" s="21">
        <f t="shared" si="143"/>
        <v>0</v>
      </c>
      <c r="P768" s="21">
        <f t="shared" si="143"/>
        <v>0</v>
      </c>
      <c r="Q768" s="21">
        <f t="shared" si="143"/>
        <v>0</v>
      </c>
      <c r="R768" s="21">
        <f t="shared" si="143"/>
        <v>0</v>
      </c>
      <c r="S768" s="21">
        <f t="shared" si="143"/>
        <v>8.2899999999999991</v>
      </c>
      <c r="T768" s="21">
        <f t="shared" si="144"/>
        <v>0</v>
      </c>
      <c r="U768" s="21">
        <f t="shared" si="144"/>
        <v>0</v>
      </c>
      <c r="V768" s="21">
        <f t="shared" si="144"/>
        <v>8.2899999999999991</v>
      </c>
      <c r="W768" s="21">
        <f t="shared" si="144"/>
        <v>0</v>
      </c>
      <c r="X768" s="21">
        <f t="shared" si="144"/>
        <v>0</v>
      </c>
      <c r="Y768" s="21">
        <f t="shared" si="144"/>
        <v>0</v>
      </c>
      <c r="Z768" s="21">
        <f t="shared" si="144"/>
        <v>0</v>
      </c>
      <c r="AA768" s="21">
        <f t="shared" si="144"/>
        <v>0</v>
      </c>
      <c r="AB768" s="21">
        <f t="shared" si="144"/>
        <v>0</v>
      </c>
      <c r="AC768" s="21">
        <f t="shared" si="144"/>
        <v>0</v>
      </c>
      <c r="AD768" s="21">
        <f t="shared" si="144"/>
        <v>0</v>
      </c>
      <c r="AE768" s="21">
        <f t="shared" si="144"/>
        <v>0</v>
      </c>
      <c r="AF768" s="21">
        <f t="shared" si="144"/>
        <v>0</v>
      </c>
      <c r="AG768" s="21">
        <f t="shared" si="144"/>
        <v>0</v>
      </c>
      <c r="AH768" s="21">
        <f t="shared" si="144"/>
        <v>0</v>
      </c>
      <c r="AI768" s="21">
        <f t="shared" si="144"/>
        <v>0</v>
      </c>
      <c r="AJ768" s="21"/>
      <c r="AL768" s="158">
        <f>G768+W768-K768-S768-(AA768-AE768)</f>
        <v>0</v>
      </c>
      <c r="AM768" s="119">
        <f t="shared" si="140"/>
        <v>0</v>
      </c>
      <c r="AN768" s="119">
        <f t="shared" si="139"/>
        <v>0</v>
      </c>
      <c r="AO768" s="158">
        <f>AM768-AN768</f>
        <v>0</v>
      </c>
      <c r="BJ768" s="34">
        <f t="shared" si="145"/>
        <v>0</v>
      </c>
      <c r="BK768" s="43">
        <f t="shared" si="146"/>
        <v>0</v>
      </c>
      <c r="BL768" s="34">
        <f t="shared" si="147"/>
        <v>0</v>
      </c>
      <c r="BM768" s="34">
        <f t="shared" si="148"/>
        <v>-8.2899999999999991</v>
      </c>
    </row>
    <row r="769" spans="1:65" ht="86.45" customHeight="1" x14ac:dyDescent="0.2">
      <c r="A769" s="15">
        <v>143</v>
      </c>
      <c r="B769" s="159" t="s">
        <v>163</v>
      </c>
      <c r="C769" s="24">
        <f>SUM(C770:C773)</f>
        <v>6369.6666000000005</v>
      </c>
      <c r="D769" s="24">
        <f>SUM(D770:D773)</f>
        <v>0</v>
      </c>
      <c r="E769" s="24">
        <v>6356.3526000000002</v>
      </c>
      <c r="F769" s="24">
        <v>6364.6466</v>
      </c>
      <c r="G769" s="25">
        <f>H769+I769+J769</f>
        <v>8.2899999999999991</v>
      </c>
      <c r="H769" s="26"/>
      <c r="I769" s="26"/>
      <c r="J769" s="26">
        <v>8.2899999999999991</v>
      </c>
      <c r="K769" s="25">
        <f>L769+M769+N769</f>
        <v>0</v>
      </c>
      <c r="L769" s="26"/>
      <c r="M769" s="26"/>
      <c r="N769" s="26"/>
      <c r="O769" s="25">
        <f>P769+Q769+R769</f>
        <v>0</v>
      </c>
      <c r="P769" s="26">
        <v>0</v>
      </c>
      <c r="Q769" s="26">
        <v>0</v>
      </c>
      <c r="R769" s="26">
        <v>0</v>
      </c>
      <c r="S769" s="40">
        <f>T769+U769+V769</f>
        <v>8.2899999999999991</v>
      </c>
      <c r="T769" s="1">
        <v>0</v>
      </c>
      <c r="U769" s="1">
        <v>0</v>
      </c>
      <c r="V769" s="1">
        <v>8.2899999999999991</v>
      </c>
      <c r="W769" s="141">
        <f>X769+Y769+Z769</f>
        <v>0</v>
      </c>
      <c r="X769" s="24">
        <v>0</v>
      </c>
      <c r="Y769" s="24">
        <f>Y771</f>
        <v>0</v>
      </c>
      <c r="Z769" s="24">
        <f>Z771</f>
        <v>0</v>
      </c>
      <c r="AA769" s="20">
        <f t="shared" ref="AA769:AA773" si="149">AB769+AC769+AD769</f>
        <v>0</v>
      </c>
      <c r="AB769" s="1">
        <f t="shared" ref="AB769:AD773" si="150">X769+H769-L769-(T769-AF769)</f>
        <v>0</v>
      </c>
      <c r="AC769" s="40">
        <f t="shared" si="150"/>
        <v>0</v>
      </c>
      <c r="AD769" s="4">
        <f t="shared" si="150"/>
        <v>0</v>
      </c>
      <c r="AE769" s="25">
        <f>AF769+AG769+AH769</f>
        <v>0</v>
      </c>
      <c r="AF769" s="25"/>
      <c r="AG769" s="25"/>
      <c r="AH769" s="25"/>
      <c r="AI769" s="160"/>
      <c r="AJ769" s="160"/>
      <c r="AL769" s="33">
        <f>G769+W769-K769-S769-(AA769-AE769)</f>
        <v>0</v>
      </c>
      <c r="AM769" s="119">
        <f t="shared" si="140"/>
        <v>0</v>
      </c>
      <c r="AN769" s="119">
        <f t="shared" si="139"/>
        <v>0</v>
      </c>
      <c r="AO769" s="33">
        <f>AM769-AN769</f>
        <v>0</v>
      </c>
      <c r="AQ769" s="34">
        <f>$C769-SUM($C770:$C773)</f>
        <v>0</v>
      </c>
      <c r="AR769" s="34">
        <f>$D769-SUM($D770:$D773)</f>
        <v>0</v>
      </c>
      <c r="AS769" s="34">
        <f>$E769-SUM($E770:$E773)</f>
        <v>0</v>
      </c>
      <c r="AT769" s="34">
        <f>$F769-SUM($F770:$F773)</f>
        <v>0</v>
      </c>
      <c r="AU769" s="34">
        <f>$O769-SUM($O770:$O773)</f>
        <v>0</v>
      </c>
      <c r="AV769" s="34">
        <f>$P769-SUM($P770:$P773)</f>
        <v>0</v>
      </c>
      <c r="AW769" s="34">
        <f>$Q769-SUM($Q770:$Q773)</f>
        <v>0</v>
      </c>
      <c r="AX769" s="34">
        <f>$R769-SUM($R770:$R773)</f>
        <v>0</v>
      </c>
      <c r="AY769" s="34"/>
      <c r="AZ769" s="34">
        <f>$S769-SUM($S770:$S773)</f>
        <v>0</v>
      </c>
      <c r="BA769" s="34">
        <f>$T769-SUM($T770:$T773)</f>
        <v>0</v>
      </c>
      <c r="BB769" s="34">
        <f>$U769-SUM($U770:$U773)</f>
        <v>0</v>
      </c>
      <c r="BC769" s="34">
        <f>$V769-SUM($V770:$V773)</f>
        <v>0</v>
      </c>
      <c r="BD769" s="34">
        <f>$W769-SUM($W770:$W773)</f>
        <v>0</v>
      </c>
      <c r="BE769" s="34">
        <f>$X769-SUM($X770:$X773)</f>
        <v>0</v>
      </c>
      <c r="BF769" s="34">
        <f>$Y769-SUM($Y770:$Y773)</f>
        <v>0</v>
      </c>
      <c r="BG769" s="34">
        <f>$Z769-SUM($Z770:$Z773)</f>
        <v>0</v>
      </c>
      <c r="BJ769" s="34">
        <f t="shared" si="145"/>
        <v>0</v>
      </c>
      <c r="BK769" s="43">
        <f t="shared" si="146"/>
        <v>0</v>
      </c>
      <c r="BL769" s="34">
        <f t="shared" si="147"/>
        <v>0</v>
      </c>
      <c r="BM769" s="34">
        <f t="shared" si="148"/>
        <v>-8.2899999999999991</v>
      </c>
    </row>
    <row r="770" spans="1:65" ht="19.899999999999999" customHeight="1" x14ac:dyDescent="0.2">
      <c r="A770" s="15"/>
      <c r="B770" s="127" t="s">
        <v>31</v>
      </c>
      <c r="C770" s="1">
        <v>0</v>
      </c>
      <c r="D770" s="1">
        <f>C770</f>
        <v>0</v>
      </c>
      <c r="E770" s="1">
        <v>0</v>
      </c>
      <c r="F770" s="1">
        <v>0</v>
      </c>
      <c r="G770" s="40">
        <f>H770+I770+J770</f>
        <v>0</v>
      </c>
      <c r="H770" s="1"/>
      <c r="I770" s="1">
        <f>F770-E770</f>
        <v>0</v>
      </c>
      <c r="J770" s="1"/>
      <c r="K770" s="40"/>
      <c r="L770" s="1"/>
      <c r="M770" s="1"/>
      <c r="N770" s="1"/>
      <c r="O770" s="40">
        <f>P770+Q770+R770</f>
        <v>0</v>
      </c>
      <c r="P770" s="1">
        <v>0</v>
      </c>
      <c r="Q770" s="1">
        <v>0</v>
      </c>
      <c r="R770" s="1">
        <v>0</v>
      </c>
      <c r="S770" s="40">
        <v>0</v>
      </c>
      <c r="T770" s="1"/>
      <c r="U770" s="1"/>
      <c r="V770" s="1"/>
      <c r="W770" s="40">
        <v>0</v>
      </c>
      <c r="X770" s="1"/>
      <c r="Y770" s="1"/>
      <c r="Z770" s="1"/>
      <c r="AA770" s="20">
        <f t="shared" si="149"/>
        <v>0</v>
      </c>
      <c r="AB770" s="1">
        <f t="shared" si="150"/>
        <v>0</v>
      </c>
      <c r="AC770" s="40">
        <f t="shared" si="150"/>
        <v>0</v>
      </c>
      <c r="AD770" s="4">
        <f t="shared" si="150"/>
        <v>0</v>
      </c>
      <c r="AE770" s="40">
        <f>AF770+AG770+AH770</f>
        <v>0</v>
      </c>
      <c r="AF770" s="40"/>
      <c r="AG770" s="40"/>
      <c r="AH770" s="40"/>
      <c r="AI770" s="12"/>
      <c r="AJ770" s="12"/>
      <c r="AM770" s="119">
        <f t="shared" si="140"/>
        <v>0</v>
      </c>
      <c r="AN770" s="119">
        <f t="shared" si="139"/>
        <v>0</v>
      </c>
      <c r="AO770" s="33"/>
      <c r="BJ770" s="34">
        <f t="shared" si="145"/>
        <v>0</v>
      </c>
      <c r="BK770" s="43">
        <f t="shared" si="146"/>
        <v>0</v>
      </c>
      <c r="BL770" s="34">
        <f t="shared" si="147"/>
        <v>0</v>
      </c>
      <c r="BM770" s="34">
        <f t="shared" si="148"/>
        <v>0</v>
      </c>
    </row>
    <row r="771" spans="1:65" ht="19.899999999999999" customHeight="1" x14ac:dyDescent="0.2">
      <c r="A771" s="15"/>
      <c r="B771" s="127" t="s">
        <v>32</v>
      </c>
      <c r="C771" s="1">
        <v>5812.857</v>
      </c>
      <c r="D771" s="1"/>
      <c r="E771" s="1">
        <v>5799.5429999999997</v>
      </c>
      <c r="F771" s="1">
        <v>5807.8370000000004</v>
      </c>
      <c r="G771" s="40">
        <f>H771+I771+J771</f>
        <v>8.2899999999999991</v>
      </c>
      <c r="H771" s="1"/>
      <c r="I771" s="1">
        <v>0</v>
      </c>
      <c r="J771" s="1">
        <v>8.2899999999999991</v>
      </c>
      <c r="K771" s="40"/>
      <c r="L771" s="1"/>
      <c r="M771" s="1"/>
      <c r="N771" s="1"/>
      <c r="O771" s="40">
        <f>P771+Q771+R771</f>
        <v>0</v>
      </c>
      <c r="P771" s="1">
        <v>0</v>
      </c>
      <c r="Q771" s="1">
        <v>0</v>
      </c>
      <c r="R771" s="1">
        <v>0</v>
      </c>
      <c r="S771" s="40">
        <v>8.2899999999999991</v>
      </c>
      <c r="T771" s="1"/>
      <c r="U771" s="1"/>
      <c r="V771" s="1">
        <v>8.2899999999999991</v>
      </c>
      <c r="W771" s="40">
        <f>Y771+Z771</f>
        <v>0</v>
      </c>
      <c r="X771" s="1"/>
      <c r="Y771" s="1"/>
      <c r="Z771" s="1"/>
      <c r="AA771" s="20">
        <f t="shared" si="149"/>
        <v>0</v>
      </c>
      <c r="AB771" s="1">
        <f t="shared" si="150"/>
        <v>0</v>
      </c>
      <c r="AC771" s="40">
        <f t="shared" si="150"/>
        <v>0</v>
      </c>
      <c r="AD771" s="4">
        <f t="shared" si="150"/>
        <v>0</v>
      </c>
      <c r="AE771" s="40">
        <f>AF771+AG771+AH771</f>
        <v>0</v>
      </c>
      <c r="AF771" s="40"/>
      <c r="AG771" s="40"/>
      <c r="AH771" s="40"/>
      <c r="AI771" s="12"/>
      <c r="AJ771" s="12"/>
      <c r="AM771" s="119">
        <f t="shared" si="140"/>
        <v>0</v>
      </c>
      <c r="AN771" s="119">
        <f t="shared" si="139"/>
        <v>0</v>
      </c>
      <c r="AO771" s="33"/>
      <c r="BJ771" s="34">
        <f t="shared" si="145"/>
        <v>0</v>
      </c>
      <c r="BK771" s="43">
        <f t="shared" si="146"/>
        <v>0</v>
      </c>
      <c r="BL771" s="34">
        <f t="shared" si="147"/>
        <v>0</v>
      </c>
      <c r="BM771" s="34">
        <f t="shared" si="148"/>
        <v>-8.2899999999999991</v>
      </c>
    </row>
    <row r="772" spans="1:65" ht="19.899999999999999" customHeight="1" x14ac:dyDescent="0.2">
      <c r="A772" s="15"/>
      <c r="B772" s="127" t="s">
        <v>33</v>
      </c>
      <c r="C772" s="1">
        <v>0</v>
      </c>
      <c r="D772" s="1"/>
      <c r="E772" s="1">
        <v>0</v>
      </c>
      <c r="F772" s="1">
        <v>0</v>
      </c>
      <c r="G772" s="40">
        <f>H772+I772+J772</f>
        <v>0</v>
      </c>
      <c r="H772" s="1"/>
      <c r="I772" s="1">
        <f>F772-E772</f>
        <v>0</v>
      </c>
      <c r="J772" s="1"/>
      <c r="K772" s="40"/>
      <c r="L772" s="1"/>
      <c r="M772" s="1"/>
      <c r="N772" s="1"/>
      <c r="O772" s="40">
        <f>P772+Q772+R772</f>
        <v>0</v>
      </c>
      <c r="P772" s="1">
        <v>0</v>
      </c>
      <c r="Q772" s="1">
        <v>0</v>
      </c>
      <c r="R772" s="1">
        <v>0</v>
      </c>
      <c r="S772" s="40">
        <v>0</v>
      </c>
      <c r="T772" s="1"/>
      <c r="U772" s="1"/>
      <c r="V772" s="1"/>
      <c r="W772" s="40">
        <v>0</v>
      </c>
      <c r="X772" s="1"/>
      <c r="Y772" s="1"/>
      <c r="Z772" s="1"/>
      <c r="AA772" s="20">
        <f t="shared" si="149"/>
        <v>0</v>
      </c>
      <c r="AB772" s="1">
        <f t="shared" si="150"/>
        <v>0</v>
      </c>
      <c r="AC772" s="40">
        <f t="shared" si="150"/>
        <v>0</v>
      </c>
      <c r="AD772" s="4">
        <f t="shared" si="150"/>
        <v>0</v>
      </c>
      <c r="AE772" s="40">
        <f>AF772+AG772+AH772</f>
        <v>0</v>
      </c>
      <c r="AF772" s="40"/>
      <c r="AG772" s="40"/>
      <c r="AH772" s="40"/>
      <c r="AI772" s="12"/>
      <c r="AJ772" s="12"/>
      <c r="AM772" s="119">
        <f t="shared" si="140"/>
        <v>0</v>
      </c>
      <c r="AN772" s="119">
        <f t="shared" si="139"/>
        <v>0</v>
      </c>
      <c r="AO772" s="33"/>
      <c r="BJ772" s="34">
        <f t="shared" si="145"/>
        <v>0</v>
      </c>
      <c r="BK772" s="43">
        <f t="shared" si="146"/>
        <v>0</v>
      </c>
      <c r="BL772" s="34">
        <f t="shared" si="147"/>
        <v>0</v>
      </c>
      <c r="BM772" s="34">
        <f t="shared" si="148"/>
        <v>0</v>
      </c>
    </row>
    <row r="773" spans="1:65" ht="19.899999999999999" customHeight="1" x14ac:dyDescent="0.2">
      <c r="A773" s="15"/>
      <c r="B773" s="127" t="s">
        <v>34</v>
      </c>
      <c r="C773" s="1">
        <v>556.80960000000005</v>
      </c>
      <c r="D773" s="1"/>
      <c r="E773" s="1">
        <v>556.80960000000005</v>
      </c>
      <c r="F773" s="1">
        <v>556.80960000000005</v>
      </c>
      <c r="G773" s="40">
        <f>H773+I773+J773</f>
        <v>0</v>
      </c>
      <c r="H773" s="1"/>
      <c r="I773" s="1">
        <f>F773-E773</f>
        <v>0</v>
      </c>
      <c r="J773" s="1"/>
      <c r="K773" s="40"/>
      <c r="L773" s="1"/>
      <c r="M773" s="1"/>
      <c r="N773" s="1"/>
      <c r="O773" s="40">
        <f>P773+Q773+R773</f>
        <v>0</v>
      </c>
      <c r="P773" s="1">
        <v>0</v>
      </c>
      <c r="Q773" s="1">
        <v>0</v>
      </c>
      <c r="R773" s="1">
        <v>0</v>
      </c>
      <c r="S773" s="40">
        <f>T773+U773+V773</f>
        <v>0</v>
      </c>
      <c r="T773" s="1">
        <f>T769-SUM(T770:T772)</f>
        <v>0</v>
      </c>
      <c r="U773" s="1">
        <f>U769-SUM(U770:U772)</f>
        <v>0</v>
      </c>
      <c r="V773" s="1">
        <f>V769-SUM(V770:V772)</f>
        <v>0</v>
      </c>
      <c r="W773" s="40">
        <f>X773+Y773+Z773</f>
        <v>0</v>
      </c>
      <c r="X773" s="1">
        <f>X769-SUM(X770:X772)</f>
        <v>0</v>
      </c>
      <c r="Y773" s="1"/>
      <c r="Z773" s="1"/>
      <c r="AA773" s="20">
        <f t="shared" si="149"/>
        <v>0</v>
      </c>
      <c r="AB773" s="1">
        <f t="shared" si="150"/>
        <v>0</v>
      </c>
      <c r="AC773" s="40">
        <f t="shared" si="150"/>
        <v>0</v>
      </c>
      <c r="AD773" s="4">
        <f t="shared" si="150"/>
        <v>0</v>
      </c>
      <c r="AE773" s="40">
        <f>AF773+AG773+AH773</f>
        <v>0</v>
      </c>
      <c r="AF773" s="40"/>
      <c r="AG773" s="40"/>
      <c r="AH773" s="40"/>
      <c r="AI773" s="12"/>
      <c r="AJ773" s="12"/>
      <c r="AM773" s="119">
        <f t="shared" si="140"/>
        <v>0</v>
      </c>
      <c r="AN773" s="119">
        <f t="shared" si="139"/>
        <v>0</v>
      </c>
      <c r="AO773" s="33"/>
      <c r="BJ773" s="34">
        <f t="shared" si="145"/>
        <v>0</v>
      </c>
      <c r="BK773" s="43">
        <f t="shared" si="146"/>
        <v>0</v>
      </c>
      <c r="BL773" s="34">
        <f t="shared" si="147"/>
        <v>0</v>
      </c>
      <c r="BM773" s="34">
        <f t="shared" si="148"/>
        <v>0</v>
      </c>
    </row>
    <row r="774" spans="1:65" ht="76.900000000000006" customHeight="1" outlineLevel="1" x14ac:dyDescent="0.2">
      <c r="A774" s="15"/>
      <c r="B774" s="22" t="s">
        <v>164</v>
      </c>
      <c r="C774" s="20">
        <f t="shared" ref="C774:F776" si="151">C775</f>
        <v>61241.47</v>
      </c>
      <c r="D774" s="20">
        <f t="shared" si="151"/>
        <v>0</v>
      </c>
      <c r="E774" s="20">
        <f t="shared" si="151"/>
        <v>10060.369999999999</v>
      </c>
      <c r="F774" s="20">
        <f t="shared" si="151"/>
        <v>10060.369999999999</v>
      </c>
      <c r="G774" s="20">
        <f>G775</f>
        <v>0</v>
      </c>
      <c r="H774" s="1">
        <f t="shared" ref="H774:W776" si="152">H775</f>
        <v>0</v>
      </c>
      <c r="I774" s="1">
        <f t="shared" si="152"/>
        <v>0</v>
      </c>
      <c r="J774" s="1">
        <f t="shared" si="152"/>
        <v>0</v>
      </c>
      <c r="K774" s="40">
        <f t="shared" si="152"/>
        <v>0</v>
      </c>
      <c r="L774" s="1">
        <f t="shared" si="152"/>
        <v>0</v>
      </c>
      <c r="M774" s="1">
        <f t="shared" si="152"/>
        <v>0</v>
      </c>
      <c r="N774" s="1">
        <f t="shared" si="152"/>
        <v>0</v>
      </c>
      <c r="O774" s="40">
        <f t="shared" si="152"/>
        <v>51322.900000000009</v>
      </c>
      <c r="P774" s="1">
        <f t="shared" si="152"/>
        <v>0</v>
      </c>
      <c r="Q774" s="1">
        <f t="shared" si="152"/>
        <v>51117.600000000006</v>
      </c>
      <c r="R774" s="1">
        <f t="shared" si="152"/>
        <v>205.3</v>
      </c>
      <c r="S774" s="40">
        <f t="shared" si="152"/>
        <v>51181.1</v>
      </c>
      <c r="T774" s="1">
        <f t="shared" si="152"/>
        <v>0</v>
      </c>
      <c r="U774" s="1">
        <f t="shared" si="152"/>
        <v>50976.4</v>
      </c>
      <c r="V774" s="1">
        <f t="shared" si="152"/>
        <v>204.70000000000002</v>
      </c>
      <c r="W774" s="40">
        <f t="shared" si="152"/>
        <v>51181.100000000006</v>
      </c>
      <c r="X774" s="1">
        <f t="shared" ref="U774:AI776" si="153">X775</f>
        <v>0</v>
      </c>
      <c r="Y774" s="1">
        <f t="shared" si="153"/>
        <v>50976.4</v>
      </c>
      <c r="Z774" s="1">
        <f t="shared" si="153"/>
        <v>204.70000000000002</v>
      </c>
      <c r="AA774" s="20">
        <f t="shared" ref="AA774:AA781" si="154">AB774+AC774+AD774</f>
        <v>0</v>
      </c>
      <c r="AB774" s="1">
        <f t="shared" si="153"/>
        <v>0</v>
      </c>
      <c r="AC774" s="40">
        <f t="shared" si="153"/>
        <v>0</v>
      </c>
      <c r="AD774" s="4">
        <f t="shared" si="153"/>
        <v>0</v>
      </c>
      <c r="AE774" s="40">
        <f t="shared" si="153"/>
        <v>0</v>
      </c>
      <c r="AF774" s="40">
        <f t="shared" si="153"/>
        <v>0</v>
      </c>
      <c r="AG774" s="40">
        <f t="shared" si="153"/>
        <v>0</v>
      </c>
      <c r="AH774" s="40">
        <f t="shared" si="153"/>
        <v>0</v>
      </c>
      <c r="AI774" s="12" t="str">
        <f t="shared" si="153"/>
        <v>объект</v>
      </c>
      <c r="AJ774" s="12"/>
      <c r="AM774" s="119">
        <f t="shared" si="140"/>
        <v>0</v>
      </c>
      <c r="AN774" s="119">
        <f t="shared" si="139"/>
        <v>0</v>
      </c>
      <c r="AO774" s="33"/>
      <c r="AQ774" s="59"/>
    </row>
    <row r="775" spans="1:65" ht="100.15" customHeight="1" outlineLevel="1" x14ac:dyDescent="0.2">
      <c r="A775" s="15"/>
      <c r="B775" s="23" t="s">
        <v>165</v>
      </c>
      <c r="C775" s="21">
        <f t="shared" si="151"/>
        <v>61241.47</v>
      </c>
      <c r="D775" s="21">
        <f t="shared" si="151"/>
        <v>0</v>
      </c>
      <c r="E775" s="21">
        <f t="shared" si="151"/>
        <v>10060.369999999999</v>
      </c>
      <c r="F775" s="21">
        <f t="shared" si="151"/>
        <v>10060.369999999999</v>
      </c>
      <c r="G775" s="21">
        <f>G776</f>
        <v>0</v>
      </c>
      <c r="H775" s="1">
        <f t="shared" si="152"/>
        <v>0</v>
      </c>
      <c r="I775" s="1">
        <f t="shared" si="152"/>
        <v>0</v>
      </c>
      <c r="J775" s="1">
        <f t="shared" si="152"/>
        <v>0</v>
      </c>
      <c r="K775" s="40">
        <f t="shared" si="152"/>
        <v>0</v>
      </c>
      <c r="L775" s="1">
        <f t="shared" si="152"/>
        <v>0</v>
      </c>
      <c r="M775" s="1">
        <f t="shared" si="152"/>
        <v>0</v>
      </c>
      <c r="N775" s="1">
        <f t="shared" si="152"/>
        <v>0</v>
      </c>
      <c r="O775" s="40">
        <f t="shared" si="152"/>
        <v>51322.900000000009</v>
      </c>
      <c r="P775" s="1">
        <f t="shared" si="152"/>
        <v>0</v>
      </c>
      <c r="Q775" s="1">
        <f t="shared" si="152"/>
        <v>51117.600000000006</v>
      </c>
      <c r="R775" s="1">
        <f t="shared" si="152"/>
        <v>205.3</v>
      </c>
      <c r="S775" s="40">
        <f t="shared" si="152"/>
        <v>51181.1</v>
      </c>
      <c r="T775" s="1">
        <f t="shared" si="152"/>
        <v>0</v>
      </c>
      <c r="U775" s="1">
        <f t="shared" si="153"/>
        <v>50976.4</v>
      </c>
      <c r="V775" s="1">
        <f t="shared" si="153"/>
        <v>204.70000000000002</v>
      </c>
      <c r="W775" s="40">
        <f t="shared" si="153"/>
        <v>51181.100000000006</v>
      </c>
      <c r="X775" s="1">
        <f t="shared" si="153"/>
        <v>0</v>
      </c>
      <c r="Y775" s="1">
        <f t="shared" si="153"/>
        <v>50976.4</v>
      </c>
      <c r="Z775" s="1">
        <f t="shared" si="153"/>
        <v>204.70000000000002</v>
      </c>
      <c r="AA775" s="20">
        <f t="shared" si="154"/>
        <v>0</v>
      </c>
      <c r="AB775" s="1">
        <f t="shared" si="153"/>
        <v>0</v>
      </c>
      <c r="AC775" s="40">
        <f t="shared" si="153"/>
        <v>0</v>
      </c>
      <c r="AD775" s="4">
        <f t="shared" si="153"/>
        <v>0</v>
      </c>
      <c r="AE775" s="40">
        <f t="shared" si="153"/>
        <v>0</v>
      </c>
      <c r="AF775" s="40">
        <f t="shared" si="153"/>
        <v>0</v>
      </c>
      <c r="AG775" s="40">
        <f t="shared" si="153"/>
        <v>0</v>
      </c>
      <c r="AH775" s="40">
        <f t="shared" si="153"/>
        <v>0</v>
      </c>
      <c r="AI775" s="12" t="str">
        <f t="shared" si="153"/>
        <v>объект</v>
      </c>
      <c r="AJ775" s="12"/>
      <c r="AM775" s="119">
        <f t="shared" si="140"/>
        <v>0</v>
      </c>
      <c r="AN775" s="119">
        <f t="shared" si="139"/>
        <v>0</v>
      </c>
      <c r="AO775" s="33"/>
      <c r="AQ775" s="59"/>
    </row>
    <row r="776" spans="1:65" ht="148.15" customHeight="1" outlineLevel="1" x14ac:dyDescent="0.2">
      <c r="A776" s="15"/>
      <c r="B776" s="23" t="s">
        <v>166</v>
      </c>
      <c r="C776" s="21">
        <f t="shared" si="151"/>
        <v>61241.47</v>
      </c>
      <c r="D776" s="21">
        <f t="shared" si="151"/>
        <v>0</v>
      </c>
      <c r="E776" s="21">
        <f t="shared" si="151"/>
        <v>10060.369999999999</v>
      </c>
      <c r="F776" s="21">
        <f t="shared" si="151"/>
        <v>10060.369999999999</v>
      </c>
      <c r="G776" s="21">
        <f>G777</f>
        <v>0</v>
      </c>
      <c r="H776" s="1">
        <f>H777</f>
        <v>0</v>
      </c>
      <c r="I776" s="1">
        <f t="shared" si="152"/>
        <v>0</v>
      </c>
      <c r="J776" s="1">
        <f t="shared" si="152"/>
        <v>0</v>
      </c>
      <c r="K776" s="40">
        <f t="shared" si="152"/>
        <v>0</v>
      </c>
      <c r="L776" s="1">
        <f t="shared" si="152"/>
        <v>0</v>
      </c>
      <c r="M776" s="1">
        <f t="shared" si="152"/>
        <v>0</v>
      </c>
      <c r="N776" s="1">
        <f t="shared" si="152"/>
        <v>0</v>
      </c>
      <c r="O776" s="40">
        <f>O777</f>
        <v>51322.900000000009</v>
      </c>
      <c r="P776" s="1">
        <f t="shared" si="152"/>
        <v>0</v>
      </c>
      <c r="Q776" s="1">
        <f t="shared" si="152"/>
        <v>51117.600000000006</v>
      </c>
      <c r="R776" s="1">
        <f t="shared" si="152"/>
        <v>205.3</v>
      </c>
      <c r="S776" s="40">
        <f t="shared" si="152"/>
        <v>51181.1</v>
      </c>
      <c r="T776" s="1">
        <f t="shared" si="152"/>
        <v>0</v>
      </c>
      <c r="U776" s="1">
        <f t="shared" si="153"/>
        <v>50976.4</v>
      </c>
      <c r="V776" s="1">
        <f t="shared" si="153"/>
        <v>204.70000000000002</v>
      </c>
      <c r="W776" s="40">
        <f t="shared" si="153"/>
        <v>51181.100000000006</v>
      </c>
      <c r="X776" s="1">
        <f t="shared" si="153"/>
        <v>0</v>
      </c>
      <c r="Y776" s="1">
        <f t="shared" si="153"/>
        <v>50976.4</v>
      </c>
      <c r="Z776" s="1">
        <f t="shared" si="153"/>
        <v>204.70000000000002</v>
      </c>
      <c r="AA776" s="20">
        <f t="shared" si="154"/>
        <v>0</v>
      </c>
      <c r="AB776" s="1">
        <f t="shared" si="153"/>
        <v>0</v>
      </c>
      <c r="AC776" s="40">
        <f t="shared" si="153"/>
        <v>0</v>
      </c>
      <c r="AD776" s="4">
        <f t="shared" si="153"/>
        <v>0</v>
      </c>
      <c r="AE776" s="40">
        <f t="shared" si="153"/>
        <v>0</v>
      </c>
      <c r="AF776" s="40">
        <f t="shared" si="153"/>
        <v>0</v>
      </c>
      <c r="AG776" s="40">
        <f t="shared" si="153"/>
        <v>0</v>
      </c>
      <c r="AH776" s="40">
        <f t="shared" si="153"/>
        <v>0</v>
      </c>
      <c r="AI776" s="12" t="str">
        <f t="shared" si="153"/>
        <v>объект</v>
      </c>
      <c r="AJ776" s="12"/>
      <c r="AM776" s="119">
        <f t="shared" si="140"/>
        <v>0</v>
      </c>
      <c r="AN776" s="119">
        <f t="shared" si="139"/>
        <v>0</v>
      </c>
      <c r="AO776" s="33"/>
      <c r="AQ776" s="59"/>
    </row>
    <row r="777" spans="1:65" ht="32.450000000000003" customHeight="1" outlineLevel="1" x14ac:dyDescent="0.2">
      <c r="A777" s="15">
        <v>144</v>
      </c>
      <c r="B777" s="161" t="s">
        <v>167</v>
      </c>
      <c r="C777" s="2">
        <f t="shared" ref="C777:Z777" si="155">SUM(C778:C781)</f>
        <v>61241.47</v>
      </c>
      <c r="D777" s="2">
        <f t="shared" si="155"/>
        <v>0</v>
      </c>
      <c r="E777" s="2">
        <f t="shared" si="155"/>
        <v>10060.369999999999</v>
      </c>
      <c r="F777" s="2">
        <f t="shared" si="155"/>
        <v>10060.369999999999</v>
      </c>
      <c r="G777" s="2">
        <f t="shared" si="155"/>
        <v>0</v>
      </c>
      <c r="H777" s="2">
        <f t="shared" si="155"/>
        <v>0</v>
      </c>
      <c r="I777" s="2">
        <f t="shared" si="155"/>
        <v>0</v>
      </c>
      <c r="J777" s="2">
        <f t="shared" si="155"/>
        <v>0</v>
      </c>
      <c r="K777" s="2">
        <f t="shared" si="155"/>
        <v>0</v>
      </c>
      <c r="L777" s="2">
        <f t="shared" si="155"/>
        <v>0</v>
      </c>
      <c r="M777" s="2">
        <f t="shared" si="155"/>
        <v>0</v>
      </c>
      <c r="N777" s="2">
        <f t="shared" si="155"/>
        <v>0</v>
      </c>
      <c r="O777" s="2">
        <f>P777+Q777+R777</f>
        <v>51322.900000000009</v>
      </c>
      <c r="P777" s="2">
        <f t="shared" si="155"/>
        <v>0</v>
      </c>
      <c r="Q777" s="2">
        <f>Q778+Q779+Q780+Q781</f>
        <v>51117.600000000006</v>
      </c>
      <c r="R777" s="2">
        <f>R778+R779+R780+R781</f>
        <v>205.3</v>
      </c>
      <c r="S777" s="40">
        <f>T777+U777+V777</f>
        <v>51181.1</v>
      </c>
      <c r="T777" s="1">
        <f t="shared" si="155"/>
        <v>0</v>
      </c>
      <c r="U777" s="1">
        <f>U778+U779+U780+U781</f>
        <v>50976.4</v>
      </c>
      <c r="V777" s="1">
        <f t="shared" si="155"/>
        <v>204.70000000000002</v>
      </c>
      <c r="W777" s="40">
        <f t="shared" si="155"/>
        <v>51181.100000000006</v>
      </c>
      <c r="X777" s="1">
        <f t="shared" si="155"/>
        <v>0</v>
      </c>
      <c r="Y777" s="1">
        <f t="shared" si="155"/>
        <v>50976.4</v>
      </c>
      <c r="Z777" s="1">
        <f t="shared" si="155"/>
        <v>204.70000000000002</v>
      </c>
      <c r="AA777" s="20">
        <f t="shared" si="154"/>
        <v>0</v>
      </c>
      <c r="AB777" s="1">
        <f t="shared" ref="AB777:AD781" si="156">X777+H777-L777-(T777-AF777)</f>
        <v>0</v>
      </c>
      <c r="AC777" s="40">
        <f t="shared" si="156"/>
        <v>0</v>
      </c>
      <c r="AD777" s="4">
        <f t="shared" si="156"/>
        <v>0</v>
      </c>
      <c r="AE777" s="40">
        <f>SUM(AE778:AE781)</f>
        <v>0</v>
      </c>
      <c r="AF777" s="1">
        <f>SUM(AF778:AF781)</f>
        <v>0</v>
      </c>
      <c r="AG777" s="40">
        <f>SUM(AG778:AG781)</f>
        <v>0</v>
      </c>
      <c r="AH777" s="4">
        <f>SUM(AH778:AH781)</f>
        <v>0</v>
      </c>
      <c r="AI777" s="46" t="s">
        <v>232</v>
      </c>
      <c r="AJ777" s="12" t="s">
        <v>232</v>
      </c>
      <c r="AM777" s="119">
        <f t="shared" si="140"/>
        <v>0</v>
      </c>
      <c r="AN777" s="119">
        <f t="shared" si="139"/>
        <v>0</v>
      </c>
      <c r="AO777" s="33"/>
      <c r="AQ777" s="59"/>
    </row>
    <row r="778" spans="1:65" ht="19.899999999999999" customHeight="1" outlineLevel="1" x14ac:dyDescent="0.2">
      <c r="A778" s="15"/>
      <c r="B778" s="162" t="s">
        <v>31</v>
      </c>
      <c r="C778" s="13">
        <v>1081.9000000000001</v>
      </c>
      <c r="D778" s="13"/>
      <c r="E778" s="13"/>
      <c r="F778" s="13"/>
      <c r="G778" s="40">
        <f>H778+I778+J778</f>
        <v>0</v>
      </c>
      <c r="H778" s="1"/>
      <c r="I778" s="1"/>
      <c r="J778" s="1"/>
      <c r="K778" s="40">
        <f>L778+M778+N778</f>
        <v>0</v>
      </c>
      <c r="L778" s="1"/>
      <c r="M778" s="1"/>
      <c r="N778" s="1"/>
      <c r="O778" s="40">
        <f>P778+Q778+R778</f>
        <v>1081.9000000000001</v>
      </c>
      <c r="P778" s="1"/>
      <c r="Q778" s="1">
        <v>1081.9000000000001</v>
      </c>
      <c r="R778" s="1"/>
      <c r="S778" s="40">
        <f>T778+U778+V778</f>
        <v>1081.8999999999999</v>
      </c>
      <c r="T778" s="1"/>
      <c r="U778" s="1">
        <v>1077.5999999999999</v>
      </c>
      <c r="V778" s="1">
        <v>4.3</v>
      </c>
      <c r="W778" s="40">
        <f>X778+Y778+Z778</f>
        <v>1081.8999999999999</v>
      </c>
      <c r="X778" s="1"/>
      <c r="Y778" s="1">
        <v>1077.5999999999999</v>
      </c>
      <c r="Z778" s="1">
        <v>4.3</v>
      </c>
      <c r="AA778" s="20">
        <f t="shared" si="154"/>
        <v>0</v>
      </c>
      <c r="AB778" s="1">
        <f t="shared" si="156"/>
        <v>0</v>
      </c>
      <c r="AC778" s="40">
        <f t="shared" si="156"/>
        <v>0</v>
      </c>
      <c r="AD778" s="4">
        <f t="shared" si="156"/>
        <v>0</v>
      </c>
      <c r="AE778" s="40">
        <f>AF778+AG778+AH778</f>
        <v>0</v>
      </c>
      <c r="AF778" s="1"/>
      <c r="AG778" s="40"/>
      <c r="AH778" s="4"/>
      <c r="AI778" s="40"/>
      <c r="AJ778" s="12"/>
      <c r="AM778" s="119">
        <f t="shared" si="140"/>
        <v>0</v>
      </c>
      <c r="AN778" s="119">
        <f t="shared" ref="AN778:AN841" si="157">AA778-AE778</f>
        <v>0</v>
      </c>
      <c r="AO778" s="33"/>
      <c r="AQ778" s="59"/>
    </row>
    <row r="779" spans="1:65" ht="19.899999999999999" customHeight="1" outlineLevel="1" x14ac:dyDescent="0.2">
      <c r="A779" s="15"/>
      <c r="B779" s="37" t="s">
        <v>32</v>
      </c>
      <c r="C779" s="2">
        <v>45142.68</v>
      </c>
      <c r="D779" s="2"/>
      <c r="E779" s="2">
        <v>9503.7999999999993</v>
      </c>
      <c r="F779" s="2">
        <v>9503.7999999999993</v>
      </c>
      <c r="G779" s="40">
        <f>H779+I779+J779</f>
        <v>0</v>
      </c>
      <c r="H779" s="1"/>
      <c r="I779" s="1"/>
      <c r="J779" s="1"/>
      <c r="K779" s="40">
        <f>L779+M779+N779</f>
        <v>0</v>
      </c>
      <c r="L779" s="1"/>
      <c r="M779" s="1"/>
      <c r="N779" s="1"/>
      <c r="O779" s="40">
        <f>P779+Q779+R779</f>
        <v>37671.880000000005</v>
      </c>
      <c r="P779" s="1"/>
      <c r="Q779" s="1">
        <v>37514.97</v>
      </c>
      <c r="R779" s="1">
        <v>156.91</v>
      </c>
      <c r="S779" s="40">
        <f>T779+U779+V779</f>
        <v>39218.75</v>
      </c>
      <c r="T779" s="1"/>
      <c r="U779" s="1">
        <v>39058.910000000003</v>
      </c>
      <c r="V779" s="1">
        <v>159.84</v>
      </c>
      <c r="W779" s="40">
        <f>X779+Y779+Z779</f>
        <v>39218.75</v>
      </c>
      <c r="X779" s="1"/>
      <c r="Y779" s="1">
        <v>39058.910000000003</v>
      </c>
      <c r="Z779" s="1">
        <v>159.84</v>
      </c>
      <c r="AA779" s="20">
        <f t="shared" si="154"/>
        <v>0</v>
      </c>
      <c r="AB779" s="1">
        <f t="shared" si="156"/>
        <v>0</v>
      </c>
      <c r="AC779" s="40">
        <f t="shared" si="156"/>
        <v>0</v>
      </c>
      <c r="AD779" s="4">
        <f t="shared" si="156"/>
        <v>0</v>
      </c>
      <c r="AE779" s="40">
        <f>AF779+AG779+AH779</f>
        <v>0</v>
      </c>
      <c r="AF779" s="1"/>
      <c r="AG779" s="40"/>
      <c r="AH779" s="4"/>
      <c r="AI779" s="40"/>
      <c r="AJ779" s="12"/>
      <c r="AM779" s="119">
        <f t="shared" ref="AM779:AM842" si="158">G779+W779-K779-S779</f>
        <v>0</v>
      </c>
      <c r="AN779" s="119">
        <f t="shared" si="157"/>
        <v>0</v>
      </c>
      <c r="AO779" s="33"/>
      <c r="AQ779" s="59"/>
    </row>
    <row r="780" spans="1:65" ht="19.899999999999999" customHeight="1" outlineLevel="1" x14ac:dyDescent="0.2">
      <c r="A780" s="15"/>
      <c r="B780" s="162" t="s">
        <v>33</v>
      </c>
      <c r="C780" s="2">
        <v>9028.92</v>
      </c>
      <c r="D780" s="2"/>
      <c r="E780" s="2"/>
      <c r="F780" s="2"/>
      <c r="G780" s="40">
        <f>H780+I780+J780</f>
        <v>0</v>
      </c>
      <c r="H780" s="1"/>
      <c r="I780" s="1"/>
      <c r="J780" s="1"/>
      <c r="K780" s="40">
        <f>L780+M780+N780</f>
        <v>0</v>
      </c>
      <c r="L780" s="1"/>
      <c r="M780" s="1"/>
      <c r="N780" s="1"/>
      <c r="O780" s="40">
        <f>P780+Q780+R780</f>
        <v>6841.8099999999995</v>
      </c>
      <c r="P780" s="1"/>
      <c r="Q780" s="1">
        <v>6814.44</v>
      </c>
      <c r="R780" s="1">
        <v>27.37</v>
      </c>
      <c r="S780" s="40">
        <f>T780+U780+V780</f>
        <v>6733.04</v>
      </c>
      <c r="T780" s="1"/>
      <c r="U780" s="1">
        <v>6707.01</v>
      </c>
      <c r="V780" s="1">
        <v>26.03</v>
      </c>
      <c r="W780" s="40">
        <f>X780+Y780+Z780</f>
        <v>6733.04</v>
      </c>
      <c r="X780" s="1"/>
      <c r="Y780" s="1">
        <v>6707.01</v>
      </c>
      <c r="Z780" s="1">
        <v>26.03</v>
      </c>
      <c r="AA780" s="20">
        <f t="shared" si="154"/>
        <v>0</v>
      </c>
      <c r="AB780" s="1">
        <f t="shared" si="156"/>
        <v>0</v>
      </c>
      <c r="AC780" s="40">
        <f t="shared" si="156"/>
        <v>0</v>
      </c>
      <c r="AD780" s="4">
        <f t="shared" si="156"/>
        <v>0</v>
      </c>
      <c r="AE780" s="40">
        <f>AF780+AG780+AH780</f>
        <v>0</v>
      </c>
      <c r="AF780" s="1"/>
      <c r="AG780" s="40"/>
      <c r="AH780" s="4"/>
      <c r="AI780" s="40"/>
      <c r="AJ780" s="12"/>
      <c r="AM780" s="119">
        <f t="shared" si="158"/>
        <v>0</v>
      </c>
      <c r="AN780" s="119">
        <f t="shared" si="157"/>
        <v>0</v>
      </c>
      <c r="AO780" s="33"/>
      <c r="AQ780" s="59"/>
    </row>
    <row r="781" spans="1:65" ht="19.899999999999999" customHeight="1" outlineLevel="1" x14ac:dyDescent="0.2">
      <c r="A781" s="15"/>
      <c r="B781" s="162" t="s">
        <v>34</v>
      </c>
      <c r="C781" s="2">
        <v>5987.97</v>
      </c>
      <c r="D781" s="2"/>
      <c r="E781" s="2">
        <v>556.57000000000005</v>
      </c>
      <c r="F781" s="2">
        <v>556.57000000000005</v>
      </c>
      <c r="G781" s="40">
        <f>H781+I781+J781</f>
        <v>0</v>
      </c>
      <c r="H781" s="1"/>
      <c r="I781" s="1"/>
      <c r="J781" s="1"/>
      <c r="K781" s="40">
        <f>L781+M781+N781</f>
        <v>0</v>
      </c>
      <c r="L781" s="1"/>
      <c r="M781" s="1"/>
      <c r="N781" s="1"/>
      <c r="O781" s="40">
        <f>P781+Q781+R781</f>
        <v>5727.31</v>
      </c>
      <c r="P781" s="1"/>
      <c r="Q781" s="1">
        <v>5706.29</v>
      </c>
      <c r="R781" s="1">
        <v>21.02</v>
      </c>
      <c r="S781" s="40">
        <f>T781+U781+V781</f>
        <v>4147.41</v>
      </c>
      <c r="T781" s="1"/>
      <c r="U781" s="1">
        <v>4132.88</v>
      </c>
      <c r="V781" s="1">
        <v>14.53</v>
      </c>
      <c r="W781" s="40">
        <f>X781+Y781+Z781</f>
        <v>4147.41</v>
      </c>
      <c r="X781" s="1"/>
      <c r="Y781" s="1">
        <v>4132.88</v>
      </c>
      <c r="Z781" s="1">
        <v>14.53</v>
      </c>
      <c r="AA781" s="20">
        <f t="shared" si="154"/>
        <v>0</v>
      </c>
      <c r="AB781" s="1">
        <f t="shared" si="156"/>
        <v>0</v>
      </c>
      <c r="AC781" s="40">
        <f t="shared" si="156"/>
        <v>0</v>
      </c>
      <c r="AD781" s="4">
        <f t="shared" si="156"/>
        <v>0</v>
      </c>
      <c r="AE781" s="40">
        <f>AF781+AG781+AH781</f>
        <v>0</v>
      </c>
      <c r="AF781" s="1"/>
      <c r="AG781" s="40"/>
      <c r="AH781" s="4"/>
      <c r="AI781" s="40"/>
      <c r="AJ781" s="12"/>
      <c r="AM781" s="119">
        <f t="shared" si="158"/>
        <v>0</v>
      </c>
      <c r="AN781" s="119">
        <f t="shared" si="157"/>
        <v>0</v>
      </c>
      <c r="AO781" s="33"/>
      <c r="AQ781" s="59"/>
    </row>
    <row r="782" spans="1:65" ht="40.5" x14ac:dyDescent="0.2">
      <c r="A782" s="18"/>
      <c r="B782" s="123" t="s">
        <v>168</v>
      </c>
      <c r="C782" s="20">
        <f>C783</f>
        <v>97855.827739999993</v>
      </c>
      <c r="D782" s="20">
        <f t="shared" ref="D782:AJ782" si="159">D783</f>
        <v>5899.6049999999996</v>
      </c>
      <c r="E782" s="20">
        <f t="shared" si="159"/>
        <v>89724.156830000007</v>
      </c>
      <c r="F782" s="20">
        <f t="shared" si="159"/>
        <v>89724.156830000007</v>
      </c>
      <c r="G782" s="20">
        <f t="shared" si="159"/>
        <v>0</v>
      </c>
      <c r="H782" s="20">
        <f t="shared" si="159"/>
        <v>0</v>
      </c>
      <c r="I782" s="20">
        <f t="shared" si="159"/>
        <v>0</v>
      </c>
      <c r="J782" s="20">
        <f t="shared" si="159"/>
        <v>0</v>
      </c>
      <c r="K782" s="20">
        <f t="shared" si="159"/>
        <v>0</v>
      </c>
      <c r="L782" s="20">
        <f t="shared" si="159"/>
        <v>0</v>
      </c>
      <c r="M782" s="20">
        <f t="shared" si="159"/>
        <v>0</v>
      </c>
      <c r="N782" s="20">
        <f t="shared" si="159"/>
        <v>0</v>
      </c>
      <c r="O782" s="20">
        <f t="shared" si="159"/>
        <v>21900.045999999998</v>
      </c>
      <c r="P782" s="20">
        <f t="shared" si="159"/>
        <v>0</v>
      </c>
      <c r="Q782" s="20">
        <f t="shared" si="159"/>
        <v>17899</v>
      </c>
      <c r="R782" s="20">
        <f t="shared" si="159"/>
        <v>4001.0460000000003</v>
      </c>
      <c r="S782" s="20">
        <f t="shared" si="159"/>
        <v>22115.34576</v>
      </c>
      <c r="T782" s="20">
        <f t="shared" si="159"/>
        <v>0</v>
      </c>
      <c r="U782" s="20">
        <f t="shared" si="159"/>
        <v>17860.78155</v>
      </c>
      <c r="V782" s="20">
        <f t="shared" si="159"/>
        <v>4254.5642100000005</v>
      </c>
      <c r="W782" s="20">
        <f t="shared" si="159"/>
        <v>22115.34576</v>
      </c>
      <c r="X782" s="20">
        <f t="shared" si="159"/>
        <v>0</v>
      </c>
      <c r="Y782" s="20">
        <f t="shared" si="159"/>
        <v>17860.78155</v>
      </c>
      <c r="Z782" s="20">
        <f t="shared" si="159"/>
        <v>4254.5642100000005</v>
      </c>
      <c r="AA782" s="20">
        <f t="shared" si="159"/>
        <v>0</v>
      </c>
      <c r="AB782" s="20">
        <f t="shared" si="159"/>
        <v>0</v>
      </c>
      <c r="AC782" s="20">
        <f t="shared" si="159"/>
        <v>0</v>
      </c>
      <c r="AD782" s="20">
        <f t="shared" si="159"/>
        <v>0</v>
      </c>
      <c r="AE782" s="20">
        <f t="shared" si="159"/>
        <v>0</v>
      </c>
      <c r="AF782" s="20">
        <f t="shared" si="159"/>
        <v>0</v>
      </c>
      <c r="AG782" s="20">
        <f t="shared" si="159"/>
        <v>0</v>
      </c>
      <c r="AH782" s="20">
        <f t="shared" si="159"/>
        <v>0</v>
      </c>
      <c r="AI782" s="20">
        <f t="shared" si="159"/>
        <v>0</v>
      </c>
      <c r="AJ782" s="20">
        <f t="shared" si="159"/>
        <v>0</v>
      </c>
      <c r="AL782" s="33">
        <f>G782+W782-K782-S782-(AA782-AE782)</f>
        <v>0</v>
      </c>
      <c r="AM782" s="119">
        <f t="shared" si="158"/>
        <v>0</v>
      </c>
      <c r="AN782" s="119">
        <f t="shared" si="157"/>
        <v>0</v>
      </c>
      <c r="AO782" s="33">
        <f t="shared" ref="AO782" si="160">AM782-AN782</f>
        <v>0</v>
      </c>
      <c r="AQ782" s="59"/>
    </row>
    <row r="783" spans="1:65" s="163" customFormat="1" ht="65.45" customHeight="1" x14ac:dyDescent="0.25">
      <c r="A783" s="16"/>
      <c r="B783" s="124" t="s">
        <v>27</v>
      </c>
      <c r="C783" s="20">
        <f>C784</f>
        <v>97855.827739999993</v>
      </c>
      <c r="D783" s="20">
        <f t="shared" ref="D783:AI783" si="161">D784</f>
        <v>5899.6049999999996</v>
      </c>
      <c r="E783" s="20">
        <f t="shared" si="161"/>
        <v>89724.156830000007</v>
      </c>
      <c r="F783" s="20">
        <f t="shared" si="161"/>
        <v>89724.156830000007</v>
      </c>
      <c r="G783" s="20">
        <f t="shared" si="161"/>
        <v>0</v>
      </c>
      <c r="H783" s="3">
        <f t="shared" si="161"/>
        <v>0</v>
      </c>
      <c r="I783" s="3">
        <f t="shared" si="161"/>
        <v>0</v>
      </c>
      <c r="J783" s="3">
        <f t="shared" si="161"/>
        <v>0</v>
      </c>
      <c r="K783" s="20">
        <f t="shared" si="161"/>
        <v>0</v>
      </c>
      <c r="L783" s="3">
        <f t="shared" si="161"/>
        <v>0</v>
      </c>
      <c r="M783" s="3">
        <f t="shared" si="161"/>
        <v>0</v>
      </c>
      <c r="N783" s="3">
        <f t="shared" si="161"/>
        <v>0</v>
      </c>
      <c r="O783" s="20">
        <f t="shared" si="161"/>
        <v>21900.045999999998</v>
      </c>
      <c r="P783" s="3">
        <f t="shared" si="161"/>
        <v>0</v>
      </c>
      <c r="Q783" s="3">
        <f t="shared" si="161"/>
        <v>17899</v>
      </c>
      <c r="R783" s="3">
        <f t="shared" si="161"/>
        <v>4001.0460000000003</v>
      </c>
      <c r="S783" s="20">
        <f t="shared" si="161"/>
        <v>22115.34576</v>
      </c>
      <c r="T783" s="3">
        <f t="shared" si="161"/>
        <v>0</v>
      </c>
      <c r="U783" s="3">
        <f t="shared" si="161"/>
        <v>17860.78155</v>
      </c>
      <c r="V783" s="3">
        <f t="shared" si="161"/>
        <v>4254.5642100000005</v>
      </c>
      <c r="W783" s="20">
        <f t="shared" si="161"/>
        <v>22115.34576</v>
      </c>
      <c r="X783" s="3">
        <f t="shared" si="161"/>
        <v>0</v>
      </c>
      <c r="Y783" s="3">
        <f t="shared" si="161"/>
        <v>17860.78155</v>
      </c>
      <c r="Z783" s="3">
        <f t="shared" si="161"/>
        <v>4254.5642100000005</v>
      </c>
      <c r="AA783" s="20">
        <f t="shared" si="161"/>
        <v>0</v>
      </c>
      <c r="AB783" s="3">
        <f t="shared" si="161"/>
        <v>0</v>
      </c>
      <c r="AC783" s="20">
        <f t="shared" si="161"/>
        <v>0</v>
      </c>
      <c r="AD783" s="144">
        <f t="shared" si="161"/>
        <v>0</v>
      </c>
      <c r="AE783" s="20">
        <f t="shared" si="161"/>
        <v>0</v>
      </c>
      <c r="AF783" s="3">
        <f t="shared" si="161"/>
        <v>0</v>
      </c>
      <c r="AG783" s="20">
        <f t="shared" si="161"/>
        <v>0</v>
      </c>
      <c r="AH783" s="144">
        <f t="shared" si="161"/>
        <v>0</v>
      </c>
      <c r="AI783" s="20">
        <f t="shared" si="161"/>
        <v>0</v>
      </c>
      <c r="AJ783" s="20"/>
      <c r="AL783" s="164"/>
      <c r="AM783" s="119">
        <f t="shared" si="158"/>
        <v>0</v>
      </c>
      <c r="AN783" s="119">
        <f t="shared" si="157"/>
        <v>0</v>
      </c>
      <c r="AO783" s="164"/>
      <c r="AQ783" s="59"/>
    </row>
    <row r="784" spans="1:65" s="163" customFormat="1" ht="88.5" customHeight="1" x14ac:dyDescent="0.25">
      <c r="A784" s="16"/>
      <c r="B784" s="125" t="s">
        <v>169</v>
      </c>
      <c r="C784" s="21">
        <f t="shared" ref="C784:AI784" si="162">C785+C801</f>
        <v>97855.827739999993</v>
      </c>
      <c r="D784" s="21">
        <f t="shared" si="162"/>
        <v>5899.6049999999996</v>
      </c>
      <c r="E784" s="21">
        <f t="shared" si="162"/>
        <v>89724.156830000007</v>
      </c>
      <c r="F784" s="21">
        <f t="shared" si="162"/>
        <v>89724.156830000007</v>
      </c>
      <c r="G784" s="21">
        <f t="shared" si="162"/>
        <v>0</v>
      </c>
      <c r="H784" s="21">
        <f t="shared" si="162"/>
        <v>0</v>
      </c>
      <c r="I784" s="21">
        <f t="shared" si="162"/>
        <v>0</v>
      </c>
      <c r="J784" s="21">
        <f t="shared" si="162"/>
        <v>0</v>
      </c>
      <c r="K784" s="21">
        <f t="shared" si="162"/>
        <v>0</v>
      </c>
      <c r="L784" s="21">
        <f t="shared" si="162"/>
        <v>0</v>
      </c>
      <c r="M784" s="21">
        <f t="shared" si="162"/>
        <v>0</v>
      </c>
      <c r="N784" s="21">
        <f t="shared" si="162"/>
        <v>0</v>
      </c>
      <c r="O784" s="21">
        <f t="shared" si="162"/>
        <v>21900.045999999998</v>
      </c>
      <c r="P784" s="21">
        <f t="shared" si="162"/>
        <v>0</v>
      </c>
      <c r="Q784" s="21">
        <f t="shared" si="162"/>
        <v>17899</v>
      </c>
      <c r="R784" s="21">
        <f t="shared" si="162"/>
        <v>4001.0460000000003</v>
      </c>
      <c r="S784" s="21">
        <f t="shared" si="162"/>
        <v>22115.34576</v>
      </c>
      <c r="T784" s="21">
        <f t="shared" si="162"/>
        <v>0</v>
      </c>
      <c r="U784" s="21">
        <f t="shared" si="162"/>
        <v>17860.78155</v>
      </c>
      <c r="V784" s="21">
        <f t="shared" si="162"/>
        <v>4254.5642100000005</v>
      </c>
      <c r="W784" s="21">
        <f t="shared" si="162"/>
        <v>22115.34576</v>
      </c>
      <c r="X784" s="21">
        <f t="shared" si="162"/>
        <v>0</v>
      </c>
      <c r="Y784" s="21">
        <f t="shared" si="162"/>
        <v>17860.78155</v>
      </c>
      <c r="Z784" s="21">
        <f t="shared" si="162"/>
        <v>4254.5642100000005</v>
      </c>
      <c r="AA784" s="21">
        <f t="shared" si="162"/>
        <v>0</v>
      </c>
      <c r="AB784" s="21">
        <f t="shared" si="162"/>
        <v>0</v>
      </c>
      <c r="AC784" s="21">
        <f t="shared" si="162"/>
        <v>0</v>
      </c>
      <c r="AD784" s="21">
        <f t="shared" si="162"/>
        <v>0</v>
      </c>
      <c r="AE784" s="21">
        <f t="shared" si="162"/>
        <v>0</v>
      </c>
      <c r="AF784" s="21">
        <f t="shared" si="162"/>
        <v>0</v>
      </c>
      <c r="AG784" s="21">
        <f t="shared" si="162"/>
        <v>0</v>
      </c>
      <c r="AH784" s="21">
        <f t="shared" si="162"/>
        <v>0</v>
      </c>
      <c r="AI784" s="21">
        <f t="shared" si="162"/>
        <v>0</v>
      </c>
      <c r="AJ784" s="20"/>
      <c r="AL784" s="164"/>
      <c r="AM784" s="119">
        <f t="shared" si="158"/>
        <v>0</v>
      </c>
      <c r="AN784" s="119">
        <f t="shared" si="157"/>
        <v>0</v>
      </c>
      <c r="AO784" s="164"/>
      <c r="AQ784" s="59"/>
    </row>
    <row r="785" spans="1:65" s="163" customFormat="1" ht="80.45" customHeight="1" x14ac:dyDescent="0.25">
      <c r="A785" s="16"/>
      <c r="B785" s="125" t="s">
        <v>170</v>
      </c>
      <c r="C785" s="21">
        <f>C796</f>
        <v>97855.827739999993</v>
      </c>
      <c r="D785" s="21">
        <f t="shared" ref="D785:AH785" si="163">D796</f>
        <v>5899.6049999999996</v>
      </c>
      <c r="E785" s="21">
        <f t="shared" si="163"/>
        <v>89724.156830000007</v>
      </c>
      <c r="F785" s="21">
        <f t="shared" si="163"/>
        <v>89724.156830000007</v>
      </c>
      <c r="G785" s="21">
        <f t="shared" si="163"/>
        <v>0</v>
      </c>
      <c r="H785" s="21">
        <f t="shared" si="163"/>
        <v>0</v>
      </c>
      <c r="I785" s="21">
        <f t="shared" si="163"/>
        <v>0</v>
      </c>
      <c r="J785" s="21">
        <f t="shared" si="163"/>
        <v>0</v>
      </c>
      <c r="K785" s="21">
        <f t="shared" si="163"/>
        <v>0</v>
      </c>
      <c r="L785" s="21">
        <f t="shared" si="163"/>
        <v>0</v>
      </c>
      <c r="M785" s="21">
        <f t="shared" si="163"/>
        <v>0</v>
      </c>
      <c r="N785" s="21">
        <f t="shared" si="163"/>
        <v>0</v>
      </c>
      <c r="O785" s="21">
        <f t="shared" si="163"/>
        <v>8011.1559999999999</v>
      </c>
      <c r="P785" s="21">
        <f t="shared" si="163"/>
        <v>0</v>
      </c>
      <c r="Q785" s="21">
        <f t="shared" si="163"/>
        <v>7899</v>
      </c>
      <c r="R785" s="21">
        <f t="shared" si="163"/>
        <v>112.15600000000001</v>
      </c>
      <c r="S785" s="21">
        <f t="shared" si="163"/>
        <v>8010.3007900000002</v>
      </c>
      <c r="T785" s="21">
        <f t="shared" si="163"/>
        <v>0</v>
      </c>
      <c r="U785" s="21">
        <f t="shared" si="163"/>
        <v>7898.1565799999998</v>
      </c>
      <c r="V785" s="21">
        <f t="shared" si="163"/>
        <v>112.14421</v>
      </c>
      <c r="W785" s="21">
        <f t="shared" si="163"/>
        <v>8010.3007900000002</v>
      </c>
      <c r="X785" s="21">
        <f t="shared" si="163"/>
        <v>0</v>
      </c>
      <c r="Y785" s="21">
        <f t="shared" si="163"/>
        <v>7898.1565799999998</v>
      </c>
      <c r="Z785" s="21">
        <f t="shared" si="163"/>
        <v>112.14421</v>
      </c>
      <c r="AA785" s="21">
        <f t="shared" si="163"/>
        <v>0</v>
      </c>
      <c r="AB785" s="21">
        <f t="shared" si="163"/>
        <v>0</v>
      </c>
      <c r="AC785" s="21">
        <f t="shared" si="163"/>
        <v>0</v>
      </c>
      <c r="AD785" s="21">
        <f t="shared" si="163"/>
        <v>0</v>
      </c>
      <c r="AE785" s="21">
        <f t="shared" si="163"/>
        <v>0</v>
      </c>
      <c r="AF785" s="21">
        <f t="shared" si="163"/>
        <v>0</v>
      </c>
      <c r="AG785" s="21">
        <f t="shared" si="163"/>
        <v>0</v>
      </c>
      <c r="AH785" s="21">
        <f t="shared" si="163"/>
        <v>0</v>
      </c>
      <c r="AI785" s="21">
        <f t="shared" ref="AI785" si="164">AI791</f>
        <v>0</v>
      </c>
      <c r="AJ785" s="20"/>
      <c r="AL785" s="164"/>
      <c r="AM785" s="119">
        <f t="shared" si="158"/>
        <v>0</v>
      </c>
      <c r="AN785" s="119">
        <f t="shared" si="157"/>
        <v>0</v>
      </c>
      <c r="AO785" s="164"/>
      <c r="BJ785" s="34">
        <f t="shared" ref="BJ785" si="165">S785-SUM(T785:V785)</f>
        <v>0</v>
      </c>
      <c r="BK785" s="43">
        <f t="shared" ref="BK785" si="166">W785-SUM(X785:Z785)</f>
        <v>0</v>
      </c>
      <c r="BL785" s="34">
        <f t="shared" ref="BL785" si="167">O785-W785</f>
        <v>0.85520999999971536</v>
      </c>
      <c r="BM785" s="34">
        <f t="shared" ref="BM785" si="168">O785-S785</f>
        <v>0.85520999999971536</v>
      </c>
    </row>
    <row r="786" spans="1:65" ht="218.25" hidden="1" customHeight="1" x14ac:dyDescent="0.2">
      <c r="A786" s="16"/>
      <c r="B786" s="41"/>
      <c r="C786" s="24"/>
      <c r="D786" s="24"/>
      <c r="E786" s="24"/>
      <c r="F786" s="24"/>
      <c r="G786" s="25"/>
      <c r="H786" s="26"/>
      <c r="I786" s="26"/>
      <c r="J786" s="26"/>
      <c r="K786" s="25"/>
      <c r="L786" s="26"/>
      <c r="M786" s="26"/>
      <c r="N786" s="26"/>
      <c r="O786" s="25"/>
      <c r="P786" s="26"/>
      <c r="Q786" s="26"/>
      <c r="R786" s="26"/>
      <c r="S786" s="40"/>
      <c r="T786" s="1"/>
      <c r="U786" s="1"/>
      <c r="V786" s="1"/>
      <c r="W786" s="25"/>
      <c r="X786" s="26"/>
      <c r="Y786" s="26"/>
      <c r="Z786" s="26"/>
      <c r="AA786" s="20"/>
      <c r="AB786" s="1"/>
      <c r="AC786" s="40"/>
      <c r="AD786" s="4"/>
      <c r="AE786" s="25"/>
      <c r="AF786" s="26"/>
      <c r="AG786" s="25"/>
      <c r="AH786" s="38"/>
      <c r="AI786" s="25"/>
      <c r="AJ786" s="25"/>
      <c r="AM786" s="119">
        <f t="shared" si="158"/>
        <v>0</v>
      </c>
      <c r="AN786" s="119">
        <f t="shared" si="157"/>
        <v>0</v>
      </c>
      <c r="AO786" s="33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J786" s="34"/>
      <c r="BK786" s="43"/>
      <c r="BL786" s="34"/>
      <c r="BM786" s="34"/>
    </row>
    <row r="787" spans="1:65" ht="19.899999999999999" hidden="1" customHeight="1" x14ac:dyDescent="0.2">
      <c r="A787" s="16"/>
      <c r="B787" s="39"/>
      <c r="C787" s="1"/>
      <c r="D787" s="1"/>
      <c r="E787" s="1"/>
      <c r="F787" s="1"/>
      <c r="G787" s="40"/>
      <c r="H787" s="1"/>
      <c r="I787" s="1"/>
      <c r="J787" s="1"/>
      <c r="K787" s="40"/>
      <c r="L787" s="1"/>
      <c r="M787" s="1"/>
      <c r="N787" s="1"/>
      <c r="O787" s="40"/>
      <c r="P787" s="1"/>
      <c r="Q787" s="1"/>
      <c r="R787" s="1"/>
      <c r="S787" s="40"/>
      <c r="T787" s="1"/>
      <c r="U787" s="1"/>
      <c r="V787" s="1"/>
      <c r="W787" s="40"/>
      <c r="X787" s="1"/>
      <c r="Y787" s="1"/>
      <c r="Z787" s="1"/>
      <c r="AA787" s="20"/>
      <c r="AB787" s="1"/>
      <c r="AC787" s="40"/>
      <c r="AD787" s="4"/>
      <c r="AE787" s="40"/>
      <c r="AF787" s="1"/>
      <c r="AG787" s="40"/>
      <c r="AH787" s="4"/>
      <c r="AI787" s="40"/>
      <c r="AJ787" s="40"/>
      <c r="AM787" s="119">
        <f t="shared" si="158"/>
        <v>0</v>
      </c>
      <c r="AN787" s="119">
        <f t="shared" si="157"/>
        <v>0</v>
      </c>
      <c r="AO787" s="33"/>
      <c r="BJ787" s="34"/>
      <c r="BK787" s="43"/>
      <c r="BL787" s="34"/>
      <c r="BM787" s="34"/>
    </row>
    <row r="788" spans="1:65" ht="19.899999999999999" hidden="1" customHeight="1" x14ac:dyDescent="0.2">
      <c r="A788" s="16"/>
      <c r="B788" s="39"/>
      <c r="C788" s="1"/>
      <c r="D788" s="1"/>
      <c r="E788" s="1"/>
      <c r="F788" s="1"/>
      <c r="G788" s="40"/>
      <c r="H788" s="1"/>
      <c r="I788" s="1"/>
      <c r="J788" s="1"/>
      <c r="K788" s="40"/>
      <c r="L788" s="1"/>
      <c r="M788" s="1"/>
      <c r="N788" s="1"/>
      <c r="O788" s="40"/>
      <c r="P788" s="1"/>
      <c r="Q788" s="1"/>
      <c r="R788" s="1"/>
      <c r="S788" s="40"/>
      <c r="T788" s="1"/>
      <c r="U788" s="1"/>
      <c r="V788" s="1"/>
      <c r="W788" s="40"/>
      <c r="X788" s="1"/>
      <c r="Y788" s="1"/>
      <c r="Z788" s="1"/>
      <c r="AA788" s="20"/>
      <c r="AB788" s="1"/>
      <c r="AC788" s="40"/>
      <c r="AD788" s="4"/>
      <c r="AE788" s="40"/>
      <c r="AF788" s="1"/>
      <c r="AG788" s="40"/>
      <c r="AH788" s="4"/>
      <c r="AI788" s="40"/>
      <c r="AJ788" s="40"/>
      <c r="AM788" s="119">
        <f t="shared" si="158"/>
        <v>0</v>
      </c>
      <c r="AN788" s="119">
        <f t="shared" si="157"/>
        <v>0</v>
      </c>
      <c r="AO788" s="33"/>
      <c r="BJ788" s="34"/>
      <c r="BK788" s="43"/>
      <c r="BL788" s="34"/>
      <c r="BM788" s="34"/>
    </row>
    <row r="789" spans="1:65" ht="19.899999999999999" hidden="1" customHeight="1" x14ac:dyDescent="0.2">
      <c r="A789" s="16"/>
      <c r="B789" s="39"/>
      <c r="C789" s="1"/>
      <c r="D789" s="1"/>
      <c r="E789" s="1"/>
      <c r="F789" s="1"/>
      <c r="G789" s="40"/>
      <c r="H789" s="1"/>
      <c r="I789" s="1"/>
      <c r="J789" s="1"/>
      <c r="K789" s="40"/>
      <c r="L789" s="1"/>
      <c r="M789" s="1"/>
      <c r="N789" s="1"/>
      <c r="O789" s="40"/>
      <c r="P789" s="1"/>
      <c r="Q789" s="1"/>
      <c r="R789" s="1"/>
      <c r="S789" s="40"/>
      <c r="T789" s="1"/>
      <c r="U789" s="1"/>
      <c r="V789" s="1"/>
      <c r="W789" s="40"/>
      <c r="X789" s="1"/>
      <c r="Y789" s="1"/>
      <c r="Z789" s="1"/>
      <c r="AA789" s="20"/>
      <c r="AB789" s="1"/>
      <c r="AC789" s="40"/>
      <c r="AD789" s="4"/>
      <c r="AE789" s="40"/>
      <c r="AF789" s="1"/>
      <c r="AG789" s="40"/>
      <c r="AH789" s="4"/>
      <c r="AI789" s="40"/>
      <c r="AJ789" s="40"/>
      <c r="AM789" s="119">
        <f t="shared" si="158"/>
        <v>0</v>
      </c>
      <c r="AN789" s="119">
        <f t="shared" si="157"/>
        <v>0</v>
      </c>
      <c r="AO789" s="33"/>
      <c r="BJ789" s="34"/>
      <c r="BK789" s="43"/>
      <c r="BL789" s="34"/>
      <c r="BM789" s="34"/>
    </row>
    <row r="790" spans="1:65" ht="19.899999999999999" hidden="1" customHeight="1" x14ac:dyDescent="0.2">
      <c r="A790" s="16"/>
      <c r="B790" s="39"/>
      <c r="C790" s="1"/>
      <c r="D790" s="1"/>
      <c r="E790" s="1"/>
      <c r="F790" s="1"/>
      <c r="G790" s="40"/>
      <c r="H790" s="1"/>
      <c r="I790" s="1"/>
      <c r="J790" s="1"/>
      <c r="K790" s="40"/>
      <c r="L790" s="1"/>
      <c r="M790" s="1"/>
      <c r="N790" s="1"/>
      <c r="O790" s="40"/>
      <c r="P790" s="1"/>
      <c r="Q790" s="1"/>
      <c r="R790" s="1"/>
      <c r="S790" s="40"/>
      <c r="T790" s="1"/>
      <c r="U790" s="1"/>
      <c r="V790" s="1"/>
      <c r="W790" s="40"/>
      <c r="X790" s="1"/>
      <c r="Y790" s="1"/>
      <c r="Z790" s="1"/>
      <c r="AA790" s="20"/>
      <c r="AB790" s="1"/>
      <c r="AC790" s="40"/>
      <c r="AD790" s="4"/>
      <c r="AE790" s="40"/>
      <c r="AF790" s="1"/>
      <c r="AG790" s="40"/>
      <c r="AH790" s="4"/>
      <c r="AI790" s="40"/>
      <c r="AJ790" s="40"/>
      <c r="AM790" s="119">
        <f t="shared" si="158"/>
        <v>0</v>
      </c>
      <c r="AN790" s="119">
        <f t="shared" si="157"/>
        <v>0</v>
      </c>
      <c r="AO790" s="33"/>
      <c r="BJ790" s="34"/>
      <c r="BK790" s="43"/>
      <c r="BL790" s="34"/>
      <c r="BM790" s="34"/>
    </row>
    <row r="791" spans="1:65" ht="222" hidden="1" customHeight="1" x14ac:dyDescent="0.2">
      <c r="A791" s="16"/>
      <c r="B791" s="41"/>
      <c r="C791" s="24"/>
      <c r="D791" s="24"/>
      <c r="E791" s="24"/>
      <c r="F791" s="24"/>
      <c r="G791" s="25"/>
      <c r="H791" s="26"/>
      <c r="I791" s="26"/>
      <c r="J791" s="26"/>
      <c r="K791" s="25"/>
      <c r="L791" s="26"/>
      <c r="M791" s="26"/>
      <c r="N791" s="26"/>
      <c r="O791" s="25"/>
      <c r="P791" s="26"/>
      <c r="Q791" s="26"/>
      <c r="R791" s="26"/>
      <c r="S791" s="40"/>
      <c r="T791" s="1"/>
      <c r="U791" s="1"/>
      <c r="V791" s="1"/>
      <c r="W791" s="25"/>
      <c r="X791" s="26"/>
      <c r="Y791" s="26"/>
      <c r="Z791" s="26"/>
      <c r="AA791" s="20"/>
      <c r="AB791" s="1"/>
      <c r="AC791" s="40"/>
      <c r="AD791" s="4"/>
      <c r="AE791" s="25"/>
      <c r="AF791" s="26"/>
      <c r="AG791" s="25"/>
      <c r="AH791" s="38"/>
      <c r="AI791" s="25"/>
      <c r="AJ791" s="25"/>
      <c r="AM791" s="119">
        <f t="shared" si="158"/>
        <v>0</v>
      </c>
      <c r="AN791" s="119">
        <f t="shared" si="157"/>
        <v>0</v>
      </c>
      <c r="AO791" s="33"/>
    </row>
    <row r="792" spans="1:65" ht="19.899999999999999" hidden="1" customHeight="1" x14ac:dyDescent="0.2">
      <c r="A792" s="16"/>
      <c r="B792" s="39"/>
      <c r="C792" s="1"/>
      <c r="D792" s="1"/>
      <c r="E792" s="1"/>
      <c r="F792" s="1"/>
      <c r="G792" s="40"/>
      <c r="H792" s="1"/>
      <c r="I792" s="1"/>
      <c r="J792" s="1"/>
      <c r="K792" s="40"/>
      <c r="L792" s="1"/>
      <c r="M792" s="1"/>
      <c r="N792" s="1"/>
      <c r="O792" s="40"/>
      <c r="P792" s="1"/>
      <c r="Q792" s="1"/>
      <c r="R792" s="1"/>
      <c r="S792" s="40"/>
      <c r="T792" s="1"/>
      <c r="U792" s="1"/>
      <c r="V792" s="1"/>
      <c r="W792" s="40"/>
      <c r="X792" s="1"/>
      <c r="Y792" s="1"/>
      <c r="Z792" s="1"/>
      <c r="AA792" s="20"/>
      <c r="AB792" s="1"/>
      <c r="AC792" s="40"/>
      <c r="AD792" s="4"/>
      <c r="AE792" s="40"/>
      <c r="AF792" s="1"/>
      <c r="AG792" s="40"/>
      <c r="AH792" s="4"/>
      <c r="AI792" s="40"/>
      <c r="AJ792" s="40"/>
      <c r="AM792" s="119">
        <f t="shared" si="158"/>
        <v>0</v>
      </c>
      <c r="AN792" s="119">
        <f t="shared" si="157"/>
        <v>0</v>
      </c>
      <c r="AO792" s="33"/>
    </row>
    <row r="793" spans="1:65" ht="19.899999999999999" hidden="1" customHeight="1" x14ac:dyDescent="0.2">
      <c r="A793" s="16"/>
      <c r="B793" s="39"/>
      <c r="C793" s="1"/>
      <c r="D793" s="1"/>
      <c r="E793" s="1"/>
      <c r="F793" s="1"/>
      <c r="G793" s="40"/>
      <c r="H793" s="1"/>
      <c r="I793" s="1"/>
      <c r="J793" s="1"/>
      <c r="K793" s="40"/>
      <c r="L793" s="1"/>
      <c r="M793" s="1"/>
      <c r="N793" s="1"/>
      <c r="O793" s="40"/>
      <c r="P793" s="1"/>
      <c r="Q793" s="1"/>
      <c r="R793" s="1"/>
      <c r="S793" s="40"/>
      <c r="T793" s="1"/>
      <c r="U793" s="1"/>
      <c r="V793" s="1"/>
      <c r="W793" s="40"/>
      <c r="X793" s="1"/>
      <c r="Y793" s="1"/>
      <c r="Z793" s="1"/>
      <c r="AA793" s="20"/>
      <c r="AB793" s="1"/>
      <c r="AC793" s="40"/>
      <c r="AD793" s="4"/>
      <c r="AE793" s="40"/>
      <c r="AF793" s="1"/>
      <c r="AG793" s="40"/>
      <c r="AH793" s="4"/>
      <c r="AI793" s="40"/>
      <c r="AJ793" s="40"/>
      <c r="AM793" s="119">
        <f t="shared" si="158"/>
        <v>0</v>
      </c>
      <c r="AN793" s="119">
        <f t="shared" si="157"/>
        <v>0</v>
      </c>
      <c r="AO793" s="33"/>
    </row>
    <row r="794" spans="1:65" ht="19.899999999999999" hidden="1" customHeight="1" x14ac:dyDescent="0.2">
      <c r="A794" s="16"/>
      <c r="B794" s="39"/>
      <c r="C794" s="1"/>
      <c r="D794" s="1"/>
      <c r="E794" s="1"/>
      <c r="F794" s="1"/>
      <c r="G794" s="40"/>
      <c r="H794" s="1"/>
      <c r="I794" s="1"/>
      <c r="J794" s="1"/>
      <c r="K794" s="40"/>
      <c r="L794" s="1"/>
      <c r="M794" s="1"/>
      <c r="N794" s="1"/>
      <c r="O794" s="40"/>
      <c r="P794" s="1"/>
      <c r="Q794" s="1"/>
      <c r="R794" s="1"/>
      <c r="S794" s="40"/>
      <c r="T794" s="1"/>
      <c r="U794" s="1"/>
      <c r="V794" s="1"/>
      <c r="W794" s="40"/>
      <c r="X794" s="1"/>
      <c r="Y794" s="1"/>
      <c r="Z794" s="1"/>
      <c r="AA794" s="20"/>
      <c r="AB794" s="1"/>
      <c r="AC794" s="40"/>
      <c r="AD794" s="4"/>
      <c r="AE794" s="40"/>
      <c r="AF794" s="1"/>
      <c r="AG794" s="40"/>
      <c r="AH794" s="4"/>
      <c r="AI794" s="40"/>
      <c r="AJ794" s="40"/>
      <c r="AM794" s="119">
        <f t="shared" si="158"/>
        <v>0</v>
      </c>
      <c r="AN794" s="119">
        <f t="shared" si="157"/>
        <v>0</v>
      </c>
      <c r="AO794" s="33"/>
    </row>
    <row r="795" spans="1:65" ht="19.899999999999999" hidden="1" customHeight="1" x14ac:dyDescent="0.2">
      <c r="A795" s="16"/>
      <c r="B795" s="39"/>
      <c r="C795" s="1"/>
      <c r="D795" s="1"/>
      <c r="E795" s="1"/>
      <c r="F795" s="1"/>
      <c r="G795" s="40"/>
      <c r="H795" s="1"/>
      <c r="I795" s="1"/>
      <c r="J795" s="1"/>
      <c r="K795" s="40"/>
      <c r="L795" s="1"/>
      <c r="M795" s="1"/>
      <c r="N795" s="1"/>
      <c r="O795" s="40"/>
      <c r="P795" s="1"/>
      <c r="Q795" s="1"/>
      <c r="R795" s="1"/>
      <c r="S795" s="40"/>
      <c r="T795" s="1"/>
      <c r="U795" s="1"/>
      <c r="V795" s="1"/>
      <c r="W795" s="40"/>
      <c r="X795" s="1"/>
      <c r="Y795" s="1"/>
      <c r="Z795" s="1"/>
      <c r="AA795" s="20"/>
      <c r="AB795" s="1"/>
      <c r="AC795" s="40"/>
      <c r="AD795" s="4"/>
      <c r="AE795" s="40"/>
      <c r="AF795" s="1"/>
      <c r="AG795" s="40"/>
      <c r="AH795" s="4"/>
      <c r="AI795" s="40"/>
      <c r="AJ795" s="40"/>
      <c r="AM795" s="119">
        <f t="shared" si="158"/>
        <v>0</v>
      </c>
      <c r="AN795" s="119">
        <f t="shared" si="157"/>
        <v>0</v>
      </c>
      <c r="AO795" s="33"/>
    </row>
    <row r="796" spans="1:65" s="122" customFormat="1" ht="276" customHeight="1" x14ac:dyDescent="0.2">
      <c r="A796" s="165">
        <v>145</v>
      </c>
      <c r="B796" s="145" t="s">
        <v>171</v>
      </c>
      <c r="C796" s="24">
        <v>97855.827739999993</v>
      </c>
      <c r="D796" s="24">
        <f>SUM(D797:D800)</f>
        <v>5899.6049999999996</v>
      </c>
      <c r="E796" s="24">
        <v>89724.156830000007</v>
      </c>
      <c r="F796" s="24">
        <v>89724.156830000007</v>
      </c>
      <c r="G796" s="25">
        <f>H796+I796+J796</f>
        <v>0</v>
      </c>
      <c r="H796" s="26"/>
      <c r="I796" s="26"/>
      <c r="J796" s="26"/>
      <c r="K796" s="25">
        <f>L796+M796+N796</f>
        <v>0</v>
      </c>
      <c r="L796" s="26"/>
      <c r="M796" s="26"/>
      <c r="N796" s="26"/>
      <c r="O796" s="25">
        <f>P796+Q796+R796</f>
        <v>8011.1559999999999</v>
      </c>
      <c r="P796" s="26">
        <v>0</v>
      </c>
      <c r="Q796" s="26">
        <v>7899</v>
      </c>
      <c r="R796" s="26">
        <v>112.15600000000001</v>
      </c>
      <c r="S796" s="40">
        <f>T796+U796+V796</f>
        <v>8010.3007900000002</v>
      </c>
      <c r="T796" s="1">
        <v>0</v>
      </c>
      <c r="U796" s="1">
        <v>7898.1565799999998</v>
      </c>
      <c r="V796" s="1">
        <v>112.14421</v>
      </c>
      <c r="W796" s="25">
        <f>X796+Y796+Z796</f>
        <v>8010.3007900000002</v>
      </c>
      <c r="X796" s="26">
        <v>0</v>
      </c>
      <c r="Y796" s="26">
        <v>7898.1565799999998</v>
      </c>
      <c r="Z796" s="26">
        <v>112.14421</v>
      </c>
      <c r="AA796" s="20">
        <f>AB796+AC796+AD796</f>
        <v>0</v>
      </c>
      <c r="AB796" s="1">
        <f t="shared" ref="AB796:AD800" si="169">X796+H796-L796-(T796-AF796)</f>
        <v>0</v>
      </c>
      <c r="AC796" s="40">
        <f t="shared" si="169"/>
        <v>0</v>
      </c>
      <c r="AD796" s="4">
        <f t="shared" si="169"/>
        <v>0</v>
      </c>
      <c r="AE796" s="25">
        <f>AF796+AG796+AH796</f>
        <v>0</v>
      </c>
      <c r="AF796" s="26"/>
      <c r="AG796" s="25"/>
      <c r="AH796" s="38"/>
      <c r="AI796" s="25" t="s">
        <v>337</v>
      </c>
      <c r="AJ796" s="25" t="s">
        <v>337</v>
      </c>
      <c r="AM796" s="119">
        <f t="shared" si="158"/>
        <v>0</v>
      </c>
      <c r="AN796" s="119">
        <f t="shared" si="157"/>
        <v>0</v>
      </c>
    </row>
    <row r="797" spans="1:65" s="122" customFormat="1" ht="19.899999999999999" customHeight="1" x14ac:dyDescent="0.2">
      <c r="A797" s="165"/>
      <c r="B797" s="39" t="s">
        <v>31</v>
      </c>
      <c r="C797" s="1">
        <v>5800</v>
      </c>
      <c r="D797" s="1">
        <f>C797</f>
        <v>5800</v>
      </c>
      <c r="E797" s="1">
        <v>5800</v>
      </c>
      <c r="F797" s="1">
        <v>5800</v>
      </c>
      <c r="G797" s="40">
        <f>H797+I797+J797</f>
        <v>0</v>
      </c>
      <c r="H797" s="1"/>
      <c r="I797" s="1"/>
      <c r="J797" s="1"/>
      <c r="K797" s="40"/>
      <c r="L797" s="1"/>
      <c r="M797" s="1"/>
      <c r="N797" s="1"/>
      <c r="O797" s="40">
        <f>P797+Q797+R797</f>
        <v>0</v>
      </c>
      <c r="P797" s="1">
        <v>0</v>
      </c>
      <c r="Q797" s="1">
        <v>0</v>
      </c>
      <c r="R797" s="1">
        <v>0</v>
      </c>
      <c r="S797" s="40">
        <v>0</v>
      </c>
      <c r="T797" s="1"/>
      <c r="U797" s="1"/>
      <c r="V797" s="1"/>
      <c r="W797" s="40">
        <v>0</v>
      </c>
      <c r="X797" s="1"/>
      <c r="Y797" s="1"/>
      <c r="Z797" s="1"/>
      <c r="AA797" s="20">
        <f>AB797+AC797+AD797</f>
        <v>0</v>
      </c>
      <c r="AB797" s="1">
        <f t="shared" si="169"/>
        <v>0</v>
      </c>
      <c r="AC797" s="40">
        <f t="shared" si="169"/>
        <v>0</v>
      </c>
      <c r="AD797" s="4">
        <f t="shared" si="169"/>
        <v>0</v>
      </c>
      <c r="AE797" s="40">
        <f>AF797+AG797+AH797</f>
        <v>0</v>
      </c>
      <c r="AF797" s="1"/>
      <c r="AG797" s="40"/>
      <c r="AH797" s="4"/>
      <c r="AI797" s="40"/>
      <c r="AJ797" s="40"/>
      <c r="AM797" s="119">
        <f t="shared" si="158"/>
        <v>0</v>
      </c>
      <c r="AN797" s="119">
        <f t="shared" si="157"/>
        <v>0</v>
      </c>
    </row>
    <row r="798" spans="1:65" s="122" customFormat="1" ht="19.899999999999999" customHeight="1" x14ac:dyDescent="0.2">
      <c r="A798" s="165"/>
      <c r="B798" s="39" t="s">
        <v>32</v>
      </c>
      <c r="C798" s="1">
        <v>88770.302299999996</v>
      </c>
      <c r="D798" s="1"/>
      <c r="E798" s="1">
        <v>80990.692999999999</v>
      </c>
      <c r="F798" s="1">
        <v>80990.692999999999</v>
      </c>
      <c r="G798" s="40">
        <f>H798+I798+J798</f>
        <v>0</v>
      </c>
      <c r="H798" s="1"/>
      <c r="I798" s="1"/>
      <c r="J798" s="1"/>
      <c r="K798" s="40"/>
      <c r="L798" s="1"/>
      <c r="M798" s="1"/>
      <c r="N798" s="1"/>
      <c r="O798" s="40">
        <f>P798+Q798+R798</f>
        <v>7779.6093000000001</v>
      </c>
      <c r="P798" s="1">
        <v>0</v>
      </c>
      <c r="Q798" s="1">
        <v>7670.6947700000001</v>
      </c>
      <c r="R798" s="1">
        <v>108.91453</v>
      </c>
      <c r="S798" s="40">
        <v>7779.6093000000001</v>
      </c>
      <c r="T798" s="1"/>
      <c r="U798" s="1">
        <v>7670.6947700000001</v>
      </c>
      <c r="V798" s="1">
        <v>108.91453</v>
      </c>
      <c r="W798" s="40">
        <v>7779.6093000000001</v>
      </c>
      <c r="X798" s="1"/>
      <c r="Y798" s="1">
        <v>7670.6947700000001</v>
      </c>
      <c r="Z798" s="1">
        <v>108.91453</v>
      </c>
      <c r="AA798" s="20">
        <f>AB798+AC798+AD798</f>
        <v>0</v>
      </c>
      <c r="AB798" s="1">
        <f t="shared" si="169"/>
        <v>0</v>
      </c>
      <c r="AC798" s="40">
        <f t="shared" si="169"/>
        <v>0</v>
      </c>
      <c r="AD798" s="4">
        <f t="shared" si="169"/>
        <v>0</v>
      </c>
      <c r="AE798" s="40">
        <f>AF798+AG798+AH798</f>
        <v>0</v>
      </c>
      <c r="AF798" s="1"/>
      <c r="AG798" s="40"/>
      <c r="AH798" s="4"/>
      <c r="AI798" s="40"/>
      <c r="AJ798" s="40"/>
      <c r="AM798" s="119">
        <f t="shared" si="158"/>
        <v>0</v>
      </c>
      <c r="AN798" s="119">
        <f t="shared" si="157"/>
        <v>0</v>
      </c>
    </row>
    <row r="799" spans="1:65" s="122" customFormat="1" ht="19.899999999999999" customHeight="1" x14ac:dyDescent="0.2">
      <c r="A799" s="165"/>
      <c r="B799" s="39" t="s">
        <v>33</v>
      </c>
      <c r="C799" s="1">
        <v>0</v>
      </c>
      <c r="D799" s="1"/>
      <c r="E799" s="1">
        <v>0</v>
      </c>
      <c r="F799" s="1">
        <v>0</v>
      </c>
      <c r="G799" s="40">
        <f>H799+I799+J799</f>
        <v>0</v>
      </c>
      <c r="H799" s="1"/>
      <c r="I799" s="1"/>
      <c r="J799" s="1"/>
      <c r="K799" s="40"/>
      <c r="L799" s="1"/>
      <c r="M799" s="1"/>
      <c r="N799" s="1"/>
      <c r="O799" s="40">
        <f>P799+Q799+R799</f>
        <v>0</v>
      </c>
      <c r="P799" s="1">
        <v>0</v>
      </c>
      <c r="Q799" s="1">
        <v>0</v>
      </c>
      <c r="R799" s="1">
        <v>0</v>
      </c>
      <c r="S799" s="40">
        <v>0</v>
      </c>
      <c r="T799" s="1"/>
      <c r="U799" s="1"/>
      <c r="V799" s="1"/>
      <c r="W799" s="40">
        <v>0</v>
      </c>
      <c r="X799" s="1"/>
      <c r="Y799" s="1"/>
      <c r="Z799" s="1"/>
      <c r="AA799" s="20">
        <f>AB799+AC799+AD799</f>
        <v>0</v>
      </c>
      <c r="AB799" s="1">
        <f t="shared" si="169"/>
        <v>0</v>
      </c>
      <c r="AC799" s="40">
        <f t="shared" si="169"/>
        <v>0</v>
      </c>
      <c r="AD799" s="4">
        <f t="shared" si="169"/>
        <v>0</v>
      </c>
      <c r="AE799" s="40">
        <f>AF799+AG799+AH799</f>
        <v>0</v>
      </c>
      <c r="AF799" s="1"/>
      <c r="AG799" s="40"/>
      <c r="AH799" s="4"/>
      <c r="AI799" s="40"/>
      <c r="AJ799" s="40"/>
      <c r="AM799" s="119">
        <f t="shared" si="158"/>
        <v>0</v>
      </c>
      <c r="AN799" s="119">
        <f t="shared" si="157"/>
        <v>0</v>
      </c>
    </row>
    <row r="800" spans="1:65" s="122" customFormat="1" ht="19.899999999999999" customHeight="1" x14ac:dyDescent="0.2">
      <c r="A800" s="165"/>
      <c r="B800" s="39" t="s">
        <v>34</v>
      </c>
      <c r="C800" s="1">
        <v>3285.5254400000003</v>
      </c>
      <c r="D800" s="1">
        <v>99.605000000000004</v>
      </c>
      <c r="E800" s="1">
        <v>2933.4638299999997</v>
      </c>
      <c r="F800" s="1">
        <v>2933.4638299999997</v>
      </c>
      <c r="G800" s="40">
        <f>H800+I800+J800</f>
        <v>0</v>
      </c>
      <c r="H800" s="1"/>
      <c r="I800" s="1"/>
      <c r="J800" s="1"/>
      <c r="K800" s="40"/>
      <c r="L800" s="1"/>
      <c r="M800" s="1"/>
      <c r="N800" s="1"/>
      <c r="O800" s="40">
        <f>P800+Q800+R800</f>
        <v>231.54669999999925</v>
      </c>
      <c r="P800" s="1">
        <v>0</v>
      </c>
      <c r="Q800" s="1">
        <v>228.30522999999926</v>
      </c>
      <c r="R800" s="1">
        <v>3.241470000000005</v>
      </c>
      <c r="S800" s="40">
        <f>T800+U800+V800</f>
        <v>230.69148999999979</v>
      </c>
      <c r="T800" s="1">
        <f>T796-SUM(T797:T799)</f>
        <v>0</v>
      </c>
      <c r="U800" s="1">
        <f>U796-SUM(U797:U799)</f>
        <v>227.46180999999979</v>
      </c>
      <c r="V800" s="1">
        <f>V796-SUM(V797:V799)</f>
        <v>3.2296800000000019</v>
      </c>
      <c r="W800" s="40">
        <f>X800+Y800+Z800</f>
        <v>230.69148999999979</v>
      </c>
      <c r="X800" s="1">
        <f>X796-SUM(X797:X799)</f>
        <v>0</v>
      </c>
      <c r="Y800" s="1">
        <f>Y796-SUM(Y797:Y799)</f>
        <v>227.46180999999979</v>
      </c>
      <c r="Z800" s="1">
        <f>Z796-SUM(Z797:Z799)</f>
        <v>3.2296800000000019</v>
      </c>
      <c r="AA800" s="20">
        <f>AB800+AC800+AD800</f>
        <v>0</v>
      </c>
      <c r="AB800" s="1">
        <f t="shared" si="169"/>
        <v>0</v>
      </c>
      <c r="AC800" s="40">
        <f t="shared" si="169"/>
        <v>0</v>
      </c>
      <c r="AD800" s="4">
        <f t="shared" si="169"/>
        <v>0</v>
      </c>
      <c r="AE800" s="40">
        <f>AF800+AG800+AH800</f>
        <v>0</v>
      </c>
      <c r="AF800" s="1"/>
      <c r="AG800" s="40"/>
      <c r="AH800" s="4"/>
      <c r="AI800" s="40"/>
      <c r="AJ800" s="40"/>
      <c r="AM800" s="119">
        <f t="shared" si="158"/>
        <v>0</v>
      </c>
      <c r="AN800" s="119">
        <f t="shared" si="157"/>
        <v>0</v>
      </c>
    </row>
    <row r="801" spans="1:43" s="163" customFormat="1" ht="111.6" customHeight="1" outlineLevel="1" x14ac:dyDescent="0.25">
      <c r="A801" s="16"/>
      <c r="B801" s="125" t="s">
        <v>172</v>
      </c>
      <c r="C801" s="21">
        <f>C802+C807+C812</f>
        <v>0</v>
      </c>
      <c r="D801" s="21">
        <f t="shared" ref="D801:AI801" si="170">D802+D807+D812</f>
        <v>0</v>
      </c>
      <c r="E801" s="21">
        <f t="shared" si="170"/>
        <v>0</v>
      </c>
      <c r="F801" s="21">
        <f t="shared" si="170"/>
        <v>0</v>
      </c>
      <c r="G801" s="20">
        <f t="shared" si="170"/>
        <v>0</v>
      </c>
      <c r="H801" s="3">
        <f t="shared" si="170"/>
        <v>0</v>
      </c>
      <c r="I801" s="3">
        <f t="shared" si="170"/>
        <v>0</v>
      </c>
      <c r="J801" s="3">
        <f t="shared" si="170"/>
        <v>0</v>
      </c>
      <c r="K801" s="20">
        <f t="shared" si="170"/>
        <v>0</v>
      </c>
      <c r="L801" s="3">
        <f t="shared" si="170"/>
        <v>0</v>
      </c>
      <c r="M801" s="3">
        <f t="shared" si="170"/>
        <v>0</v>
      </c>
      <c r="N801" s="3">
        <f t="shared" si="170"/>
        <v>0</v>
      </c>
      <c r="O801" s="20">
        <f t="shared" si="170"/>
        <v>13888.89</v>
      </c>
      <c r="P801" s="3">
        <f t="shared" si="170"/>
        <v>0</v>
      </c>
      <c r="Q801" s="3">
        <f t="shared" si="170"/>
        <v>10000</v>
      </c>
      <c r="R801" s="3">
        <f t="shared" si="170"/>
        <v>3888.8900000000003</v>
      </c>
      <c r="S801" s="20">
        <f t="shared" si="170"/>
        <v>14105.044969999999</v>
      </c>
      <c r="T801" s="3">
        <f t="shared" si="170"/>
        <v>0</v>
      </c>
      <c r="U801" s="3">
        <f t="shared" si="170"/>
        <v>9962.6249700000008</v>
      </c>
      <c r="V801" s="3">
        <f t="shared" si="170"/>
        <v>4142.42</v>
      </c>
      <c r="W801" s="20">
        <f t="shared" si="170"/>
        <v>14105.044969999999</v>
      </c>
      <c r="X801" s="3">
        <f t="shared" si="170"/>
        <v>0</v>
      </c>
      <c r="Y801" s="3">
        <f t="shared" si="170"/>
        <v>9962.6249700000008</v>
      </c>
      <c r="Z801" s="3">
        <f t="shared" si="170"/>
        <v>4142.42</v>
      </c>
      <c r="AA801" s="20">
        <f t="shared" si="170"/>
        <v>0</v>
      </c>
      <c r="AB801" s="3">
        <f t="shared" si="170"/>
        <v>0</v>
      </c>
      <c r="AC801" s="20">
        <f t="shared" si="170"/>
        <v>0</v>
      </c>
      <c r="AD801" s="144">
        <f t="shared" si="170"/>
        <v>0</v>
      </c>
      <c r="AE801" s="20">
        <f t="shared" si="170"/>
        <v>0</v>
      </c>
      <c r="AF801" s="3">
        <f t="shared" si="170"/>
        <v>0</v>
      </c>
      <c r="AG801" s="20">
        <f t="shared" si="170"/>
        <v>0</v>
      </c>
      <c r="AH801" s="144">
        <f t="shared" si="170"/>
        <v>0</v>
      </c>
      <c r="AI801" s="20">
        <f t="shared" si="170"/>
        <v>0</v>
      </c>
      <c r="AJ801" s="20"/>
      <c r="AL801" s="164"/>
      <c r="AM801" s="119">
        <f t="shared" si="158"/>
        <v>0</v>
      </c>
      <c r="AN801" s="119">
        <f t="shared" si="157"/>
        <v>0</v>
      </c>
      <c r="AO801" s="164"/>
      <c r="AQ801" s="59"/>
    </row>
    <row r="802" spans="1:43" s="163" customFormat="1" ht="174.75" customHeight="1" outlineLevel="1" x14ac:dyDescent="0.25">
      <c r="A802" s="15">
        <v>146</v>
      </c>
      <c r="B802" s="166" t="s">
        <v>173</v>
      </c>
      <c r="C802" s="28">
        <f>C803+C804+C805+C806</f>
        <v>0</v>
      </c>
      <c r="D802" s="28">
        <f t="shared" ref="D802:V802" si="171">D803+D804+D805+D806</f>
        <v>0</v>
      </c>
      <c r="E802" s="28">
        <f t="shared" si="171"/>
        <v>0</v>
      </c>
      <c r="F802" s="28">
        <f t="shared" si="171"/>
        <v>0</v>
      </c>
      <c r="G802" s="28">
        <f t="shared" si="171"/>
        <v>0</v>
      </c>
      <c r="H802" s="28">
        <f t="shared" si="171"/>
        <v>0</v>
      </c>
      <c r="I802" s="28">
        <f t="shared" si="171"/>
        <v>0</v>
      </c>
      <c r="J802" s="28">
        <f t="shared" si="171"/>
        <v>0</v>
      </c>
      <c r="K802" s="28">
        <f t="shared" si="171"/>
        <v>0</v>
      </c>
      <c r="L802" s="28">
        <f t="shared" si="171"/>
        <v>0</v>
      </c>
      <c r="M802" s="28">
        <f t="shared" si="171"/>
        <v>0</v>
      </c>
      <c r="N802" s="28">
        <f t="shared" si="171"/>
        <v>0</v>
      </c>
      <c r="O802" s="28">
        <f>P802+Q802+R802</f>
        <v>5410.83</v>
      </c>
      <c r="P802" s="28">
        <f t="shared" si="171"/>
        <v>0</v>
      </c>
      <c r="Q802" s="28">
        <f t="shared" si="171"/>
        <v>3895.8</v>
      </c>
      <c r="R802" s="28">
        <f t="shared" si="171"/>
        <v>1515.03</v>
      </c>
      <c r="S802" s="28">
        <f>T802+U802+V802</f>
        <v>5678.9</v>
      </c>
      <c r="T802" s="28">
        <f t="shared" si="171"/>
        <v>0</v>
      </c>
      <c r="U802" s="28">
        <f t="shared" si="171"/>
        <v>3895.8</v>
      </c>
      <c r="V802" s="28">
        <f t="shared" si="171"/>
        <v>1783.1</v>
      </c>
      <c r="W802" s="28">
        <f>X802+Y802+Z802</f>
        <v>5678.9</v>
      </c>
      <c r="X802" s="28">
        <f t="shared" ref="X802" si="172">X803+X804+X805+X806</f>
        <v>0</v>
      </c>
      <c r="Y802" s="28">
        <f t="shared" ref="Y802" si="173">Y803+Y804+Y805+Y806</f>
        <v>3895.8</v>
      </c>
      <c r="Z802" s="28">
        <f t="shared" ref="Z802" si="174">Z803+Z804+Z805+Z806</f>
        <v>1783.1</v>
      </c>
      <c r="AA802" s="28">
        <f>AB802+AC802+AD802</f>
        <v>0</v>
      </c>
      <c r="AB802" s="28">
        <f t="shared" ref="AB802" si="175">AB803+AB804+AB805+AB806</f>
        <v>0</v>
      </c>
      <c r="AC802" s="28">
        <f t="shared" ref="AC802" si="176">AC803+AC804+AC805+AC806</f>
        <v>0</v>
      </c>
      <c r="AD802" s="28">
        <f t="shared" ref="AD802" si="177">AD803+AD804+AD805+AD806</f>
        <v>0</v>
      </c>
      <c r="AE802" s="28">
        <f>AF802+AG802+AH802</f>
        <v>0</v>
      </c>
      <c r="AF802" s="28">
        <f t="shared" ref="AF802" si="178">AF803+AF804+AF805+AF806</f>
        <v>0</v>
      </c>
      <c r="AG802" s="28">
        <f t="shared" ref="AG802" si="179">AG803+AG804+AG805+AG806</f>
        <v>0</v>
      </c>
      <c r="AH802" s="28">
        <f t="shared" ref="AH802" si="180">AH803+AH804+AH805+AH806</f>
        <v>0</v>
      </c>
      <c r="AI802" s="28">
        <f t="shared" ref="AI802" si="181">AI803+AI804+AI805+AI806</f>
        <v>0</v>
      </c>
      <c r="AJ802" s="28">
        <f t="shared" ref="AJ802" si="182">AJ803+AJ804+AJ805+AJ806</f>
        <v>0</v>
      </c>
      <c r="AL802" s="164"/>
      <c r="AM802" s="119">
        <f t="shared" si="158"/>
        <v>0</v>
      </c>
      <c r="AN802" s="119">
        <f t="shared" si="157"/>
        <v>0</v>
      </c>
      <c r="AO802" s="164"/>
      <c r="AQ802" s="59"/>
    </row>
    <row r="803" spans="1:43" s="163" customFormat="1" ht="19.899999999999999" customHeight="1" outlineLevel="1" x14ac:dyDescent="0.25">
      <c r="A803" s="15"/>
      <c r="B803" s="166" t="s">
        <v>31</v>
      </c>
      <c r="C803" s="29"/>
      <c r="D803" s="29"/>
      <c r="E803" s="29"/>
      <c r="F803" s="29"/>
      <c r="G803" s="40">
        <f>H803+I803+J803</f>
        <v>0</v>
      </c>
      <c r="H803" s="1"/>
      <c r="I803" s="1"/>
      <c r="J803" s="1"/>
      <c r="K803" s="40"/>
      <c r="L803" s="3"/>
      <c r="M803" s="3"/>
      <c r="N803" s="3"/>
      <c r="O803" s="28">
        <f t="shared" ref="O803:O806" si="183">P803+Q803+R803</f>
        <v>0</v>
      </c>
      <c r="P803" s="1"/>
      <c r="Q803" s="1"/>
      <c r="R803" s="1"/>
      <c r="S803" s="28">
        <f t="shared" ref="S803:S806" si="184">T803+U803+V803</f>
        <v>0</v>
      </c>
      <c r="T803" s="1"/>
      <c r="U803" s="1"/>
      <c r="V803" s="1"/>
      <c r="W803" s="28">
        <f t="shared" ref="W803:W806" si="185">X803+Y803+Z803</f>
        <v>0</v>
      </c>
      <c r="X803" s="1"/>
      <c r="Y803" s="1"/>
      <c r="Z803" s="1"/>
      <c r="AA803" s="28">
        <f t="shared" ref="AA803:AA806" si="186">AB803+AC803+AD803</f>
        <v>0</v>
      </c>
      <c r="AB803" s="1">
        <f t="shared" ref="AB803:AD811" si="187">X803+H803-L803-(T803-AF803)</f>
        <v>0</v>
      </c>
      <c r="AC803" s="40">
        <f t="shared" si="187"/>
        <v>0</v>
      </c>
      <c r="AD803" s="4">
        <f t="shared" si="187"/>
        <v>0</v>
      </c>
      <c r="AE803" s="28">
        <f t="shared" ref="AE803:AE806" si="188">AF803+AG803+AH803</f>
        <v>0</v>
      </c>
      <c r="AF803" s="3"/>
      <c r="AG803" s="20"/>
      <c r="AH803" s="144"/>
      <c r="AI803" s="20"/>
      <c r="AJ803" s="167"/>
      <c r="AL803" s="164"/>
      <c r="AM803" s="119">
        <f t="shared" si="158"/>
        <v>0</v>
      </c>
      <c r="AN803" s="119">
        <f t="shared" si="157"/>
        <v>0</v>
      </c>
      <c r="AO803" s="164"/>
      <c r="AQ803" s="59"/>
    </row>
    <row r="804" spans="1:43" s="163" customFormat="1" ht="19.899999999999999" customHeight="1" outlineLevel="1" x14ac:dyDescent="0.25">
      <c r="A804" s="15"/>
      <c r="B804" s="166" t="s">
        <v>32</v>
      </c>
      <c r="C804" s="29"/>
      <c r="D804" s="29"/>
      <c r="E804" s="29"/>
      <c r="F804" s="29"/>
      <c r="G804" s="40">
        <f>H804+I804+J804</f>
        <v>0</v>
      </c>
      <c r="H804" s="1"/>
      <c r="I804" s="1"/>
      <c r="J804" s="1"/>
      <c r="K804" s="40"/>
      <c r="L804" s="3"/>
      <c r="M804" s="3"/>
      <c r="N804" s="3"/>
      <c r="O804" s="28">
        <f t="shared" si="183"/>
        <v>5410.83</v>
      </c>
      <c r="P804" s="1"/>
      <c r="Q804" s="1">
        <v>3895.8</v>
      </c>
      <c r="R804" s="1">
        <v>1515.03</v>
      </c>
      <c r="S804" s="28">
        <f t="shared" si="184"/>
        <v>5678.9</v>
      </c>
      <c r="T804" s="1"/>
      <c r="U804" s="1">
        <v>3895.8</v>
      </c>
      <c r="V804" s="1">
        <v>1783.1</v>
      </c>
      <c r="W804" s="28">
        <f t="shared" si="185"/>
        <v>5678.9</v>
      </c>
      <c r="X804" s="1"/>
      <c r="Y804" s="1">
        <f>U804</f>
        <v>3895.8</v>
      </c>
      <c r="Z804" s="1">
        <f>V804</f>
        <v>1783.1</v>
      </c>
      <c r="AA804" s="28">
        <f t="shared" si="186"/>
        <v>0</v>
      </c>
      <c r="AB804" s="1">
        <f t="shared" si="187"/>
        <v>0</v>
      </c>
      <c r="AC804" s="40">
        <f t="shared" si="187"/>
        <v>0</v>
      </c>
      <c r="AD804" s="4">
        <f t="shared" si="187"/>
        <v>0</v>
      </c>
      <c r="AE804" s="28">
        <f t="shared" si="188"/>
        <v>0</v>
      </c>
      <c r="AF804" s="3"/>
      <c r="AG804" s="20"/>
      <c r="AH804" s="144"/>
      <c r="AI804" s="20"/>
      <c r="AJ804" s="167"/>
      <c r="AL804" s="164"/>
      <c r="AM804" s="119">
        <f t="shared" si="158"/>
        <v>0</v>
      </c>
      <c r="AN804" s="119">
        <f t="shared" si="157"/>
        <v>0</v>
      </c>
      <c r="AO804" s="164"/>
      <c r="AQ804" s="59"/>
    </row>
    <row r="805" spans="1:43" s="163" customFormat="1" ht="19.899999999999999" customHeight="1" outlineLevel="1" x14ac:dyDescent="0.25">
      <c r="A805" s="15"/>
      <c r="B805" s="166" t="s">
        <v>33</v>
      </c>
      <c r="C805" s="29"/>
      <c r="D805" s="29"/>
      <c r="E805" s="29"/>
      <c r="F805" s="29"/>
      <c r="G805" s="40">
        <f>H805+I805+J805</f>
        <v>0</v>
      </c>
      <c r="H805" s="1"/>
      <c r="I805" s="1"/>
      <c r="J805" s="1"/>
      <c r="K805" s="40"/>
      <c r="L805" s="3"/>
      <c r="M805" s="3"/>
      <c r="N805" s="3"/>
      <c r="O805" s="28">
        <f t="shared" si="183"/>
        <v>0</v>
      </c>
      <c r="P805" s="1"/>
      <c r="Q805" s="1"/>
      <c r="R805" s="1"/>
      <c r="S805" s="28">
        <f t="shared" si="184"/>
        <v>0</v>
      </c>
      <c r="T805" s="1"/>
      <c r="U805" s="1"/>
      <c r="V805" s="1"/>
      <c r="W805" s="28">
        <f t="shared" si="185"/>
        <v>0</v>
      </c>
      <c r="X805" s="1"/>
      <c r="Y805" s="1"/>
      <c r="Z805" s="1"/>
      <c r="AA805" s="28">
        <f t="shared" si="186"/>
        <v>0</v>
      </c>
      <c r="AB805" s="1">
        <f t="shared" si="187"/>
        <v>0</v>
      </c>
      <c r="AC805" s="40">
        <f t="shared" si="187"/>
        <v>0</v>
      </c>
      <c r="AD805" s="4">
        <f t="shared" si="187"/>
        <v>0</v>
      </c>
      <c r="AE805" s="28">
        <f t="shared" si="188"/>
        <v>0</v>
      </c>
      <c r="AF805" s="3"/>
      <c r="AG805" s="20"/>
      <c r="AH805" s="144"/>
      <c r="AI805" s="20"/>
      <c r="AJ805" s="167"/>
      <c r="AL805" s="164"/>
      <c r="AM805" s="119">
        <f t="shared" si="158"/>
        <v>0</v>
      </c>
      <c r="AN805" s="119">
        <f t="shared" si="157"/>
        <v>0</v>
      </c>
      <c r="AO805" s="164"/>
      <c r="AQ805" s="59"/>
    </row>
    <row r="806" spans="1:43" s="163" customFormat="1" ht="19.899999999999999" customHeight="1" outlineLevel="1" x14ac:dyDescent="0.25">
      <c r="A806" s="15"/>
      <c r="B806" s="166" t="s">
        <v>34</v>
      </c>
      <c r="C806" s="29"/>
      <c r="D806" s="29"/>
      <c r="E806" s="29"/>
      <c r="F806" s="29"/>
      <c r="G806" s="40">
        <f>H806+I806+J806</f>
        <v>0</v>
      </c>
      <c r="H806" s="1"/>
      <c r="I806" s="1"/>
      <c r="J806" s="1"/>
      <c r="K806" s="40"/>
      <c r="L806" s="3"/>
      <c r="M806" s="3"/>
      <c r="N806" s="3"/>
      <c r="O806" s="28">
        <f t="shared" si="183"/>
        <v>0</v>
      </c>
      <c r="P806" s="1"/>
      <c r="Q806" s="1"/>
      <c r="R806" s="1"/>
      <c r="S806" s="28">
        <f t="shared" si="184"/>
        <v>0</v>
      </c>
      <c r="T806" s="1"/>
      <c r="U806" s="1"/>
      <c r="V806" s="1"/>
      <c r="W806" s="28">
        <f t="shared" si="185"/>
        <v>0</v>
      </c>
      <c r="X806" s="1"/>
      <c r="Y806" s="1"/>
      <c r="Z806" s="1"/>
      <c r="AA806" s="28">
        <f t="shared" si="186"/>
        <v>0</v>
      </c>
      <c r="AB806" s="1">
        <f t="shared" si="187"/>
        <v>0</v>
      </c>
      <c r="AC806" s="40">
        <f t="shared" si="187"/>
        <v>0</v>
      </c>
      <c r="AD806" s="4">
        <f t="shared" si="187"/>
        <v>0</v>
      </c>
      <c r="AE806" s="28">
        <f t="shared" si="188"/>
        <v>0</v>
      </c>
      <c r="AF806" s="3"/>
      <c r="AG806" s="20"/>
      <c r="AH806" s="144"/>
      <c r="AI806" s="20"/>
      <c r="AJ806" s="167"/>
      <c r="AL806" s="164"/>
      <c r="AM806" s="119">
        <f t="shared" si="158"/>
        <v>0</v>
      </c>
      <c r="AN806" s="119">
        <f t="shared" si="157"/>
        <v>0</v>
      </c>
      <c r="AO806" s="164"/>
      <c r="AQ806" s="59"/>
    </row>
    <row r="807" spans="1:43" s="163" customFormat="1" ht="140.25" customHeight="1" outlineLevel="1" x14ac:dyDescent="0.25">
      <c r="A807" s="15">
        <v>147</v>
      </c>
      <c r="B807" s="168" t="s">
        <v>269</v>
      </c>
      <c r="C807" s="28">
        <f>SUM(C808:C811)</f>
        <v>0</v>
      </c>
      <c r="D807" s="28">
        <f>SUM(D808:D811)</f>
        <v>0</v>
      </c>
      <c r="E807" s="28">
        <f>SUM(E808:E811)</f>
        <v>0</v>
      </c>
      <c r="F807" s="28">
        <f>SUM(F808:F811)</f>
        <v>0</v>
      </c>
      <c r="G807" s="40">
        <f>SUM(G808:G811)</f>
        <v>0</v>
      </c>
      <c r="H807" s="1">
        <f t="shared" ref="H807:Z807" si="189">SUM(H808:H811)</f>
        <v>0</v>
      </c>
      <c r="I807" s="1">
        <f t="shared" si="189"/>
        <v>0</v>
      </c>
      <c r="J807" s="1">
        <f t="shared" si="189"/>
        <v>0</v>
      </c>
      <c r="K807" s="40">
        <f t="shared" si="189"/>
        <v>0</v>
      </c>
      <c r="L807" s="3">
        <f t="shared" si="189"/>
        <v>0</v>
      </c>
      <c r="M807" s="3">
        <f t="shared" si="189"/>
        <v>0</v>
      </c>
      <c r="N807" s="3">
        <f t="shared" si="189"/>
        <v>0</v>
      </c>
      <c r="O807" s="40">
        <f>P807+Q807+R807</f>
        <v>8478.06</v>
      </c>
      <c r="P807" s="1">
        <f t="shared" si="189"/>
        <v>0</v>
      </c>
      <c r="Q807" s="1">
        <f t="shared" si="189"/>
        <v>6104.2</v>
      </c>
      <c r="R807" s="1">
        <f t="shared" si="189"/>
        <v>2373.86</v>
      </c>
      <c r="S807" s="40">
        <f>T807+U807+V807</f>
        <v>8426.1449699999994</v>
      </c>
      <c r="T807" s="1">
        <f t="shared" si="189"/>
        <v>0</v>
      </c>
      <c r="U807" s="1">
        <f t="shared" si="189"/>
        <v>6066.8249699999997</v>
      </c>
      <c r="V807" s="1">
        <f t="shared" si="189"/>
        <v>2359.3200000000002</v>
      </c>
      <c r="W807" s="40">
        <f>X807+Y807+Z807</f>
        <v>8426.1449699999994</v>
      </c>
      <c r="X807" s="1">
        <f t="shared" si="189"/>
        <v>0</v>
      </c>
      <c r="Y807" s="1">
        <f t="shared" si="189"/>
        <v>6066.8249699999997</v>
      </c>
      <c r="Z807" s="1">
        <f t="shared" si="189"/>
        <v>2359.3200000000002</v>
      </c>
      <c r="AA807" s="20">
        <f>AB807+AC807+AD807</f>
        <v>0</v>
      </c>
      <c r="AB807" s="1">
        <f t="shared" si="187"/>
        <v>0</v>
      </c>
      <c r="AC807" s="40">
        <f t="shared" si="187"/>
        <v>0</v>
      </c>
      <c r="AD807" s="4">
        <f t="shared" si="187"/>
        <v>0</v>
      </c>
      <c r="AE807" s="40">
        <f>AF807+AG807+AH807</f>
        <v>0</v>
      </c>
      <c r="AF807" s="1">
        <f>SUM(AF808:AF811)</f>
        <v>0</v>
      </c>
      <c r="AG807" s="40">
        <f>SUM(AG808:AG811)</f>
        <v>0</v>
      </c>
      <c r="AH807" s="4">
        <f>SUM(AH808:AH811)</f>
        <v>0</v>
      </c>
      <c r="AI807" s="40">
        <f>SUM(AI808:AI811)</f>
        <v>0</v>
      </c>
      <c r="AJ807" s="167"/>
      <c r="AL807" s="164"/>
      <c r="AM807" s="119">
        <f t="shared" si="158"/>
        <v>0</v>
      </c>
      <c r="AN807" s="119">
        <f t="shared" si="157"/>
        <v>0</v>
      </c>
      <c r="AO807" s="164"/>
      <c r="AQ807" s="59"/>
    </row>
    <row r="808" spans="1:43" s="163" customFormat="1" ht="19.899999999999999" customHeight="1" outlineLevel="1" x14ac:dyDescent="0.25">
      <c r="A808" s="15"/>
      <c r="B808" s="166" t="s">
        <v>31</v>
      </c>
      <c r="C808" s="29"/>
      <c r="D808" s="29"/>
      <c r="E808" s="29"/>
      <c r="F808" s="29"/>
      <c r="G808" s="40">
        <f>H808+I808+J808</f>
        <v>0</v>
      </c>
      <c r="H808" s="1"/>
      <c r="I808" s="1"/>
      <c r="J808" s="1"/>
      <c r="K808" s="40"/>
      <c r="L808" s="3"/>
      <c r="M808" s="3"/>
      <c r="N808" s="3"/>
      <c r="O808" s="40">
        <f t="shared" ref="O808:O811" si="190">P808+Q808+R808</f>
        <v>0</v>
      </c>
      <c r="P808" s="1"/>
      <c r="Q808" s="1"/>
      <c r="R808" s="1"/>
      <c r="S808" s="40">
        <f t="shared" ref="S808:S811" si="191">T808+U808+V808</f>
        <v>0</v>
      </c>
      <c r="T808" s="1"/>
      <c r="U808" s="1"/>
      <c r="V808" s="1"/>
      <c r="W808" s="40">
        <f t="shared" ref="W808:W811" si="192">X808+Y808+Z808</f>
        <v>0</v>
      </c>
      <c r="X808" s="1"/>
      <c r="Y808" s="1"/>
      <c r="Z808" s="1"/>
      <c r="AA808" s="20">
        <f t="shared" ref="AA808:AA811" si="193">AB808+AC808+AD808</f>
        <v>0</v>
      </c>
      <c r="AB808" s="1">
        <f t="shared" si="187"/>
        <v>0</v>
      </c>
      <c r="AC808" s="40">
        <f t="shared" si="187"/>
        <v>0</v>
      </c>
      <c r="AD808" s="4">
        <f t="shared" si="187"/>
        <v>0</v>
      </c>
      <c r="AE808" s="40">
        <f t="shared" ref="AE808:AE811" si="194">AF808+AG808+AH808</f>
        <v>0</v>
      </c>
      <c r="AF808" s="3"/>
      <c r="AG808" s="20"/>
      <c r="AH808" s="144"/>
      <c r="AI808" s="20"/>
      <c r="AJ808" s="167"/>
      <c r="AL808" s="164"/>
      <c r="AM808" s="119">
        <f t="shared" si="158"/>
        <v>0</v>
      </c>
      <c r="AN808" s="119">
        <f t="shared" si="157"/>
        <v>0</v>
      </c>
      <c r="AO808" s="164"/>
      <c r="AQ808" s="59"/>
    </row>
    <row r="809" spans="1:43" s="163" customFormat="1" ht="19.899999999999999" customHeight="1" outlineLevel="1" x14ac:dyDescent="0.25">
      <c r="A809" s="15"/>
      <c r="B809" s="166" t="s">
        <v>32</v>
      </c>
      <c r="C809" s="29"/>
      <c r="D809" s="29"/>
      <c r="E809" s="29"/>
      <c r="F809" s="29"/>
      <c r="G809" s="40">
        <f>H809+I809+J809</f>
        <v>0</v>
      </c>
      <c r="H809" s="1"/>
      <c r="I809" s="1"/>
      <c r="J809" s="1"/>
      <c r="K809" s="40"/>
      <c r="L809" s="3"/>
      <c r="M809" s="3"/>
      <c r="N809" s="3"/>
      <c r="O809" s="40">
        <f t="shared" si="190"/>
        <v>8478.06</v>
      </c>
      <c r="P809" s="1"/>
      <c r="Q809" s="1">
        <v>6104.2</v>
      </c>
      <c r="R809" s="1">
        <v>2373.86</v>
      </c>
      <c r="S809" s="40">
        <f t="shared" si="191"/>
        <v>8426.1449699999994</v>
      </c>
      <c r="T809" s="1"/>
      <c r="U809" s="1">
        <v>6066.8249699999997</v>
      </c>
      <c r="V809" s="1">
        <v>2359.3200000000002</v>
      </c>
      <c r="W809" s="40">
        <f t="shared" si="192"/>
        <v>8426.1449699999994</v>
      </c>
      <c r="X809" s="1"/>
      <c r="Y809" s="1">
        <f>U809</f>
        <v>6066.8249699999997</v>
      </c>
      <c r="Z809" s="1">
        <f>V809</f>
        <v>2359.3200000000002</v>
      </c>
      <c r="AA809" s="20">
        <f t="shared" si="193"/>
        <v>0</v>
      </c>
      <c r="AB809" s="1">
        <f t="shared" si="187"/>
        <v>0</v>
      </c>
      <c r="AC809" s="40">
        <f t="shared" si="187"/>
        <v>0</v>
      </c>
      <c r="AD809" s="4">
        <f t="shared" si="187"/>
        <v>0</v>
      </c>
      <c r="AE809" s="40">
        <f t="shared" si="194"/>
        <v>0</v>
      </c>
      <c r="AF809" s="3"/>
      <c r="AG809" s="20"/>
      <c r="AH809" s="144"/>
      <c r="AI809" s="20"/>
      <c r="AJ809" s="167"/>
      <c r="AL809" s="164"/>
      <c r="AM809" s="119">
        <f t="shared" si="158"/>
        <v>0</v>
      </c>
      <c r="AN809" s="119">
        <f t="shared" si="157"/>
        <v>0</v>
      </c>
      <c r="AO809" s="164"/>
      <c r="AQ809" s="59"/>
    </row>
    <row r="810" spans="1:43" s="163" customFormat="1" ht="19.899999999999999" customHeight="1" outlineLevel="1" x14ac:dyDescent="0.25">
      <c r="A810" s="15"/>
      <c r="B810" s="166" t="s">
        <v>33</v>
      </c>
      <c r="C810" s="29"/>
      <c r="D810" s="29"/>
      <c r="E810" s="29"/>
      <c r="F810" s="29"/>
      <c r="G810" s="40">
        <f>H810+I810+J810</f>
        <v>0</v>
      </c>
      <c r="H810" s="1"/>
      <c r="I810" s="1"/>
      <c r="J810" s="1"/>
      <c r="K810" s="40"/>
      <c r="L810" s="3"/>
      <c r="M810" s="3"/>
      <c r="N810" s="3"/>
      <c r="O810" s="40">
        <f t="shared" si="190"/>
        <v>0</v>
      </c>
      <c r="P810" s="1"/>
      <c r="Q810" s="1"/>
      <c r="R810" s="1"/>
      <c r="S810" s="40">
        <f t="shared" si="191"/>
        <v>0</v>
      </c>
      <c r="T810" s="1"/>
      <c r="U810" s="1"/>
      <c r="V810" s="1"/>
      <c r="W810" s="40">
        <f t="shared" si="192"/>
        <v>0</v>
      </c>
      <c r="X810" s="1"/>
      <c r="Y810" s="1"/>
      <c r="Z810" s="1"/>
      <c r="AA810" s="20">
        <f t="shared" si="193"/>
        <v>0</v>
      </c>
      <c r="AB810" s="1">
        <f t="shared" si="187"/>
        <v>0</v>
      </c>
      <c r="AC810" s="40">
        <f t="shared" si="187"/>
        <v>0</v>
      </c>
      <c r="AD810" s="4">
        <f t="shared" si="187"/>
        <v>0</v>
      </c>
      <c r="AE810" s="40">
        <f t="shared" si="194"/>
        <v>0</v>
      </c>
      <c r="AF810" s="3"/>
      <c r="AG810" s="20"/>
      <c r="AH810" s="144"/>
      <c r="AI810" s="20"/>
      <c r="AJ810" s="167"/>
      <c r="AL810" s="164"/>
      <c r="AM810" s="119">
        <f t="shared" si="158"/>
        <v>0</v>
      </c>
      <c r="AN810" s="119">
        <f t="shared" si="157"/>
        <v>0</v>
      </c>
      <c r="AO810" s="164"/>
      <c r="AQ810" s="59"/>
    </row>
    <row r="811" spans="1:43" s="163" customFormat="1" ht="19.899999999999999" customHeight="1" outlineLevel="1" x14ac:dyDescent="0.25">
      <c r="A811" s="15"/>
      <c r="B811" s="166" t="s">
        <v>34</v>
      </c>
      <c r="C811" s="29"/>
      <c r="D811" s="29"/>
      <c r="E811" s="29"/>
      <c r="F811" s="29"/>
      <c r="G811" s="40">
        <f>H811+I811+J811</f>
        <v>0</v>
      </c>
      <c r="H811" s="1"/>
      <c r="I811" s="1"/>
      <c r="J811" s="1"/>
      <c r="K811" s="40"/>
      <c r="L811" s="3"/>
      <c r="M811" s="3"/>
      <c r="N811" s="3"/>
      <c r="O811" s="40">
        <f t="shared" si="190"/>
        <v>0</v>
      </c>
      <c r="P811" s="1"/>
      <c r="Q811" s="1"/>
      <c r="R811" s="1"/>
      <c r="S811" s="40">
        <f t="shared" si="191"/>
        <v>0</v>
      </c>
      <c r="T811" s="1"/>
      <c r="U811" s="1"/>
      <c r="V811" s="1"/>
      <c r="W811" s="40">
        <f t="shared" si="192"/>
        <v>0</v>
      </c>
      <c r="X811" s="1"/>
      <c r="Y811" s="1"/>
      <c r="Z811" s="1"/>
      <c r="AA811" s="20">
        <f t="shared" si="193"/>
        <v>0</v>
      </c>
      <c r="AB811" s="1">
        <f t="shared" si="187"/>
        <v>0</v>
      </c>
      <c r="AC811" s="40">
        <f t="shared" si="187"/>
        <v>0</v>
      </c>
      <c r="AD811" s="4">
        <f t="shared" si="187"/>
        <v>0</v>
      </c>
      <c r="AE811" s="40">
        <f t="shared" si="194"/>
        <v>0</v>
      </c>
      <c r="AF811" s="3"/>
      <c r="AG811" s="20"/>
      <c r="AH811" s="144"/>
      <c r="AI811" s="20"/>
      <c r="AJ811" s="167"/>
      <c r="AL811" s="164"/>
      <c r="AM811" s="119">
        <f t="shared" si="158"/>
        <v>0</v>
      </c>
      <c r="AN811" s="119">
        <f t="shared" si="157"/>
        <v>0</v>
      </c>
      <c r="AO811" s="164"/>
      <c r="AQ811" s="59"/>
    </row>
    <row r="812" spans="1:43" s="163" customFormat="1" ht="105" hidden="1" customHeight="1" outlineLevel="1" x14ac:dyDescent="0.25">
      <c r="A812" s="15"/>
      <c r="B812" s="166"/>
      <c r="C812" s="2"/>
      <c r="D812" s="2"/>
      <c r="E812" s="2"/>
      <c r="F812" s="2"/>
      <c r="G812" s="40"/>
      <c r="H812" s="1"/>
      <c r="I812" s="1"/>
      <c r="J812" s="1"/>
      <c r="K812" s="40"/>
      <c r="L812" s="3"/>
      <c r="M812" s="3"/>
      <c r="N812" s="3"/>
      <c r="O812" s="40"/>
      <c r="P812" s="1"/>
      <c r="Q812" s="1"/>
      <c r="R812" s="1"/>
      <c r="S812" s="40"/>
      <c r="T812" s="1"/>
      <c r="U812" s="1"/>
      <c r="V812" s="1"/>
      <c r="W812" s="40"/>
      <c r="X812" s="1"/>
      <c r="Y812" s="1"/>
      <c r="Z812" s="1"/>
      <c r="AA812" s="20"/>
      <c r="AB812" s="1"/>
      <c r="AC812" s="40"/>
      <c r="AD812" s="4"/>
      <c r="AE812" s="40"/>
      <c r="AF812" s="1"/>
      <c r="AG812" s="40"/>
      <c r="AH812" s="4"/>
      <c r="AI812" s="40"/>
      <c r="AJ812" s="167"/>
      <c r="AL812" s="164"/>
      <c r="AM812" s="119">
        <f t="shared" si="158"/>
        <v>0</v>
      </c>
      <c r="AN812" s="119">
        <f t="shared" si="157"/>
        <v>0</v>
      </c>
      <c r="AO812" s="164"/>
      <c r="AQ812" s="59"/>
    </row>
    <row r="813" spans="1:43" s="163" customFormat="1" ht="19.899999999999999" hidden="1" customHeight="1" outlineLevel="1" x14ac:dyDescent="0.25">
      <c r="A813" s="15"/>
      <c r="B813" s="166"/>
      <c r="C813" s="2"/>
      <c r="D813" s="2"/>
      <c r="E813" s="2"/>
      <c r="F813" s="2"/>
      <c r="G813" s="40"/>
      <c r="H813" s="1"/>
      <c r="I813" s="1"/>
      <c r="J813" s="1"/>
      <c r="K813" s="40"/>
      <c r="L813" s="3"/>
      <c r="M813" s="3"/>
      <c r="N813" s="3"/>
      <c r="O813" s="40"/>
      <c r="P813" s="1"/>
      <c r="Q813" s="1"/>
      <c r="R813" s="1"/>
      <c r="S813" s="40"/>
      <c r="T813" s="1"/>
      <c r="U813" s="1"/>
      <c r="V813" s="1"/>
      <c r="W813" s="40"/>
      <c r="X813" s="1"/>
      <c r="Y813" s="1"/>
      <c r="Z813" s="1"/>
      <c r="AA813" s="20"/>
      <c r="AB813" s="1"/>
      <c r="AC813" s="40"/>
      <c r="AD813" s="4"/>
      <c r="AE813" s="20"/>
      <c r="AF813" s="3"/>
      <c r="AG813" s="20"/>
      <c r="AH813" s="144"/>
      <c r="AI813" s="20"/>
      <c r="AJ813" s="167"/>
      <c r="AL813" s="164"/>
      <c r="AM813" s="119">
        <f t="shared" si="158"/>
        <v>0</v>
      </c>
      <c r="AN813" s="119">
        <f t="shared" si="157"/>
        <v>0</v>
      </c>
      <c r="AO813" s="164"/>
      <c r="AQ813" s="59"/>
    </row>
    <row r="814" spans="1:43" s="163" customFormat="1" ht="19.899999999999999" hidden="1" customHeight="1" outlineLevel="1" x14ac:dyDescent="0.25">
      <c r="A814" s="15"/>
      <c r="B814" s="166"/>
      <c r="C814" s="29"/>
      <c r="D814" s="29"/>
      <c r="E814" s="29"/>
      <c r="F814" s="29"/>
      <c r="G814" s="40"/>
      <c r="H814" s="1"/>
      <c r="I814" s="1"/>
      <c r="J814" s="1"/>
      <c r="K814" s="40"/>
      <c r="L814" s="3"/>
      <c r="M814" s="3"/>
      <c r="N814" s="3"/>
      <c r="O814" s="40"/>
      <c r="P814" s="1"/>
      <c r="Q814" s="1"/>
      <c r="R814" s="1"/>
      <c r="S814" s="40"/>
      <c r="T814" s="1"/>
      <c r="U814" s="1"/>
      <c r="V814" s="1"/>
      <c r="W814" s="40"/>
      <c r="X814" s="1"/>
      <c r="Y814" s="1"/>
      <c r="Z814" s="1"/>
      <c r="AA814" s="20"/>
      <c r="AB814" s="1"/>
      <c r="AC814" s="40"/>
      <c r="AD814" s="4"/>
      <c r="AE814" s="20"/>
      <c r="AF814" s="3"/>
      <c r="AG814" s="20"/>
      <c r="AH814" s="144"/>
      <c r="AI814" s="20"/>
      <c r="AJ814" s="167"/>
      <c r="AL814" s="164"/>
      <c r="AM814" s="119">
        <f t="shared" si="158"/>
        <v>0</v>
      </c>
      <c r="AN814" s="119">
        <f t="shared" si="157"/>
        <v>0</v>
      </c>
      <c r="AO814" s="164"/>
      <c r="AQ814" s="59"/>
    </row>
    <row r="815" spans="1:43" s="163" customFormat="1" ht="19.899999999999999" hidden="1" customHeight="1" outlineLevel="1" x14ac:dyDescent="0.25">
      <c r="A815" s="15"/>
      <c r="B815" s="166"/>
      <c r="C815" s="29"/>
      <c r="D815" s="29"/>
      <c r="E815" s="29"/>
      <c r="F815" s="29"/>
      <c r="G815" s="40"/>
      <c r="H815" s="1"/>
      <c r="I815" s="1"/>
      <c r="J815" s="1"/>
      <c r="K815" s="40"/>
      <c r="L815" s="3"/>
      <c r="M815" s="3"/>
      <c r="N815" s="3"/>
      <c r="O815" s="40"/>
      <c r="P815" s="1"/>
      <c r="Q815" s="1"/>
      <c r="R815" s="1"/>
      <c r="S815" s="40"/>
      <c r="T815" s="1"/>
      <c r="U815" s="1"/>
      <c r="V815" s="1"/>
      <c r="W815" s="40"/>
      <c r="X815" s="1"/>
      <c r="Y815" s="1"/>
      <c r="Z815" s="1"/>
      <c r="AA815" s="20"/>
      <c r="AB815" s="1"/>
      <c r="AC815" s="40"/>
      <c r="AD815" s="4"/>
      <c r="AE815" s="20"/>
      <c r="AF815" s="3"/>
      <c r="AG815" s="20"/>
      <c r="AH815" s="144"/>
      <c r="AI815" s="20"/>
      <c r="AJ815" s="167"/>
      <c r="AL815" s="164"/>
      <c r="AM815" s="119">
        <f t="shared" si="158"/>
        <v>0</v>
      </c>
      <c r="AN815" s="119">
        <f t="shared" si="157"/>
        <v>0</v>
      </c>
      <c r="AO815" s="164"/>
      <c r="AQ815" s="59"/>
    </row>
    <row r="816" spans="1:43" s="163" customFormat="1" ht="19.899999999999999" hidden="1" customHeight="1" outlineLevel="1" x14ac:dyDescent="0.25">
      <c r="A816" s="15"/>
      <c r="B816" s="166"/>
      <c r="C816" s="29"/>
      <c r="D816" s="29"/>
      <c r="E816" s="29"/>
      <c r="F816" s="29"/>
      <c r="G816" s="40"/>
      <c r="H816" s="1"/>
      <c r="I816" s="1"/>
      <c r="J816" s="1"/>
      <c r="K816" s="40"/>
      <c r="L816" s="3"/>
      <c r="M816" s="3"/>
      <c r="N816" s="3"/>
      <c r="O816" s="40"/>
      <c r="P816" s="1"/>
      <c r="Q816" s="1"/>
      <c r="R816" s="1"/>
      <c r="S816" s="40"/>
      <c r="T816" s="1"/>
      <c r="U816" s="1"/>
      <c r="V816" s="1"/>
      <c r="W816" s="40"/>
      <c r="X816" s="1"/>
      <c r="Y816" s="1"/>
      <c r="Z816" s="1"/>
      <c r="AA816" s="20"/>
      <c r="AB816" s="1"/>
      <c r="AC816" s="40"/>
      <c r="AD816" s="4"/>
      <c r="AE816" s="20"/>
      <c r="AF816" s="3"/>
      <c r="AG816" s="20"/>
      <c r="AH816" s="144"/>
      <c r="AI816" s="20"/>
      <c r="AJ816" s="167"/>
      <c r="AL816" s="164"/>
      <c r="AM816" s="119">
        <f t="shared" si="158"/>
        <v>0</v>
      </c>
      <c r="AN816" s="119">
        <f t="shared" si="157"/>
        <v>0</v>
      </c>
      <c r="AO816" s="164"/>
      <c r="AQ816" s="59"/>
    </row>
    <row r="817" spans="1:65" ht="24" customHeight="1" collapsed="1" x14ac:dyDescent="0.2">
      <c r="A817" s="18"/>
      <c r="B817" s="123" t="s">
        <v>174</v>
      </c>
      <c r="C817" s="20">
        <f>C818</f>
        <v>13719817.147340003</v>
      </c>
      <c r="D817" s="20">
        <f t="shared" ref="D817:S818" si="195">D818</f>
        <v>104771.74605</v>
      </c>
      <c r="E817" s="20">
        <f t="shared" si="195"/>
        <v>2114719.1419600002</v>
      </c>
      <c r="F817" s="20">
        <f t="shared" si="195"/>
        <v>2108670.6363559999</v>
      </c>
      <c r="G817" s="20">
        <f t="shared" si="195"/>
        <v>923.97902999999997</v>
      </c>
      <c r="H817" s="20">
        <f t="shared" si="195"/>
        <v>0</v>
      </c>
      <c r="I817" s="20">
        <f t="shared" si="195"/>
        <v>770.90305000000001</v>
      </c>
      <c r="J817" s="20">
        <f t="shared" si="195"/>
        <v>153.07598000000002</v>
      </c>
      <c r="K817" s="20">
        <f t="shared" si="195"/>
        <v>0</v>
      </c>
      <c r="L817" s="20">
        <f t="shared" si="195"/>
        <v>0</v>
      </c>
      <c r="M817" s="20">
        <f t="shared" si="195"/>
        <v>0</v>
      </c>
      <c r="N817" s="20">
        <f t="shared" si="195"/>
        <v>0</v>
      </c>
      <c r="O817" s="20">
        <f t="shared" si="195"/>
        <v>5338227.0499049416</v>
      </c>
      <c r="P817" s="20">
        <f t="shared" si="195"/>
        <v>2210472.5</v>
      </c>
      <c r="Q817" s="20">
        <f t="shared" si="195"/>
        <v>2704465.3</v>
      </c>
      <c r="R817" s="20">
        <f t="shared" si="195"/>
        <v>423289.24990494235</v>
      </c>
      <c r="S817" s="20">
        <f t="shared" si="195"/>
        <v>5292872.8774299994</v>
      </c>
      <c r="T817" s="20">
        <f t="shared" ref="T817:AH818" si="196">T818</f>
        <v>2210466.6291199997</v>
      </c>
      <c r="U817" s="20">
        <f t="shared" si="196"/>
        <v>2679369.7349400003</v>
      </c>
      <c r="V817" s="20">
        <f t="shared" si="196"/>
        <v>403036.51337</v>
      </c>
      <c r="W817" s="20">
        <f t="shared" si="196"/>
        <v>5281286.0161899999</v>
      </c>
      <c r="X817" s="20">
        <f t="shared" si="196"/>
        <v>2210466.6288199998</v>
      </c>
      <c r="Y817" s="20">
        <f t="shared" si="196"/>
        <v>2668920.6895099999</v>
      </c>
      <c r="Z817" s="20">
        <f t="shared" si="196"/>
        <v>401898.69785999996</v>
      </c>
      <c r="AA817" s="20">
        <f t="shared" si="196"/>
        <v>60.225890000023171</v>
      </c>
      <c r="AB817" s="20">
        <f t="shared" si="196"/>
        <v>-2.9999999969732016E-4</v>
      </c>
      <c r="AC817" s="20">
        <f t="shared" si="196"/>
        <v>3.2700000228942372E-3</v>
      </c>
      <c r="AD817" s="20">
        <f t="shared" si="196"/>
        <v>60.222919999999974</v>
      </c>
      <c r="AE817" s="20">
        <f t="shared" si="196"/>
        <v>10723.108100000001</v>
      </c>
      <c r="AF817" s="20">
        <f t="shared" si="196"/>
        <v>0</v>
      </c>
      <c r="AG817" s="20">
        <f t="shared" si="196"/>
        <v>9678.1456499999986</v>
      </c>
      <c r="AH817" s="20">
        <f t="shared" si="196"/>
        <v>1044.96245</v>
      </c>
      <c r="AI817" s="20"/>
      <c r="AJ817" s="20"/>
      <c r="AL817" s="33">
        <f>G817+W817-K817-S817-(AA817-AE817)</f>
        <v>4.9112713895738125E-10</v>
      </c>
      <c r="AM817" s="119">
        <f t="shared" si="158"/>
        <v>-10662.882209999487</v>
      </c>
      <c r="AN817" s="119">
        <f t="shared" si="157"/>
        <v>-10662.882209999978</v>
      </c>
      <c r="AO817" s="33">
        <f>AM817-AN817</f>
        <v>4.9112713895738125E-10</v>
      </c>
      <c r="AQ817" s="59"/>
    </row>
    <row r="818" spans="1:65" ht="27" x14ac:dyDescent="0.2">
      <c r="A818" s="18"/>
      <c r="B818" s="124" t="s">
        <v>175</v>
      </c>
      <c r="C818" s="20">
        <f>C819</f>
        <v>13719817.147340003</v>
      </c>
      <c r="D818" s="20">
        <f t="shared" si="195"/>
        <v>104771.74605</v>
      </c>
      <c r="E818" s="20">
        <f t="shared" si="195"/>
        <v>2114719.1419600002</v>
      </c>
      <c r="F818" s="20">
        <f t="shared" si="195"/>
        <v>2108670.6363559999</v>
      </c>
      <c r="G818" s="20">
        <f t="shared" si="195"/>
        <v>923.97902999999997</v>
      </c>
      <c r="H818" s="20">
        <f t="shared" si="195"/>
        <v>0</v>
      </c>
      <c r="I818" s="20">
        <f t="shared" si="195"/>
        <v>770.90305000000001</v>
      </c>
      <c r="J818" s="20">
        <f t="shared" si="195"/>
        <v>153.07598000000002</v>
      </c>
      <c r="K818" s="20">
        <f t="shared" si="195"/>
        <v>0</v>
      </c>
      <c r="L818" s="20">
        <f t="shared" si="195"/>
        <v>0</v>
      </c>
      <c r="M818" s="20">
        <f t="shared" si="195"/>
        <v>0</v>
      </c>
      <c r="N818" s="20">
        <f t="shared" si="195"/>
        <v>0</v>
      </c>
      <c r="O818" s="20">
        <f t="shared" si="195"/>
        <v>5338227.0499049416</v>
      </c>
      <c r="P818" s="20">
        <f t="shared" si="195"/>
        <v>2210472.5</v>
      </c>
      <c r="Q818" s="20">
        <f t="shared" si="195"/>
        <v>2704465.3</v>
      </c>
      <c r="R818" s="20">
        <f t="shared" si="195"/>
        <v>423289.24990494235</v>
      </c>
      <c r="S818" s="20">
        <f t="shared" si="195"/>
        <v>5292872.8774299994</v>
      </c>
      <c r="T818" s="20">
        <f t="shared" si="196"/>
        <v>2210466.6291199997</v>
      </c>
      <c r="U818" s="20">
        <f t="shared" si="196"/>
        <v>2679369.7349400003</v>
      </c>
      <c r="V818" s="20">
        <f t="shared" si="196"/>
        <v>403036.51337</v>
      </c>
      <c r="W818" s="20">
        <f t="shared" si="196"/>
        <v>5281286.0161899999</v>
      </c>
      <c r="X818" s="20">
        <f t="shared" si="196"/>
        <v>2210466.6288199998</v>
      </c>
      <c r="Y818" s="20">
        <f t="shared" si="196"/>
        <v>2668920.6895099999</v>
      </c>
      <c r="Z818" s="20">
        <f t="shared" si="196"/>
        <v>401898.69785999996</v>
      </c>
      <c r="AA818" s="20">
        <f t="shared" si="196"/>
        <v>60.225890000023171</v>
      </c>
      <c r="AB818" s="20">
        <f t="shared" si="196"/>
        <v>-2.9999999969732016E-4</v>
      </c>
      <c r="AC818" s="20">
        <f t="shared" si="196"/>
        <v>3.2700000228942372E-3</v>
      </c>
      <c r="AD818" s="20">
        <f t="shared" si="196"/>
        <v>60.222919999999974</v>
      </c>
      <c r="AE818" s="20">
        <f t="shared" si="196"/>
        <v>10723.108100000001</v>
      </c>
      <c r="AF818" s="20">
        <f t="shared" si="196"/>
        <v>0</v>
      </c>
      <c r="AG818" s="20">
        <f t="shared" si="196"/>
        <v>9678.1456499999986</v>
      </c>
      <c r="AH818" s="20">
        <f t="shared" si="196"/>
        <v>1044.96245</v>
      </c>
      <c r="AI818" s="20"/>
      <c r="AJ818" s="20"/>
      <c r="AL818" s="33">
        <f>G818+W818-K818-S818-(AA818-AE818)</f>
        <v>4.9112713895738125E-10</v>
      </c>
      <c r="AM818" s="119">
        <f t="shared" si="158"/>
        <v>-10662.882209999487</v>
      </c>
      <c r="AN818" s="119">
        <f t="shared" si="157"/>
        <v>-10662.882209999978</v>
      </c>
      <c r="AO818" s="33">
        <f>AM818-AN818</f>
        <v>4.9112713895738125E-10</v>
      </c>
      <c r="AQ818" s="59"/>
    </row>
    <row r="819" spans="1:65" ht="45.6" customHeight="1" x14ac:dyDescent="0.2">
      <c r="A819" s="18"/>
      <c r="B819" s="125" t="s">
        <v>176</v>
      </c>
      <c r="C819" s="21">
        <f t="shared" ref="C819:AH819" si="197">C820+C941</f>
        <v>13719817.147340003</v>
      </c>
      <c r="D819" s="21">
        <f t="shared" si="197"/>
        <v>104771.74605</v>
      </c>
      <c r="E819" s="21">
        <f t="shared" si="197"/>
        <v>2114719.1419600002</v>
      </c>
      <c r="F819" s="21">
        <f t="shared" si="197"/>
        <v>2108670.6363559999</v>
      </c>
      <c r="G819" s="21">
        <f t="shared" si="197"/>
        <v>923.97902999999997</v>
      </c>
      <c r="H819" s="21">
        <f t="shared" si="197"/>
        <v>0</v>
      </c>
      <c r="I819" s="21">
        <f t="shared" si="197"/>
        <v>770.90305000000001</v>
      </c>
      <c r="J819" s="21">
        <f t="shared" si="197"/>
        <v>153.07598000000002</v>
      </c>
      <c r="K819" s="21">
        <f t="shared" si="197"/>
        <v>0</v>
      </c>
      <c r="L819" s="21">
        <f t="shared" si="197"/>
        <v>0</v>
      </c>
      <c r="M819" s="21">
        <f t="shared" si="197"/>
        <v>0</v>
      </c>
      <c r="N819" s="21">
        <f t="shared" si="197"/>
        <v>0</v>
      </c>
      <c r="O819" s="21">
        <f t="shared" si="197"/>
        <v>5338227.0499049416</v>
      </c>
      <c r="P819" s="21">
        <f t="shared" si="197"/>
        <v>2210472.5</v>
      </c>
      <c r="Q819" s="21">
        <f t="shared" si="197"/>
        <v>2704465.3</v>
      </c>
      <c r="R819" s="21">
        <f t="shared" si="197"/>
        <v>423289.24990494235</v>
      </c>
      <c r="S819" s="21">
        <f t="shared" si="197"/>
        <v>5292872.8774299994</v>
      </c>
      <c r="T819" s="21">
        <f t="shared" si="197"/>
        <v>2210466.6291199997</v>
      </c>
      <c r="U819" s="21">
        <f t="shared" si="197"/>
        <v>2679369.7349400003</v>
      </c>
      <c r="V819" s="21">
        <f t="shared" si="197"/>
        <v>403036.51337</v>
      </c>
      <c r="W819" s="21">
        <f t="shared" si="197"/>
        <v>5281286.0161899999</v>
      </c>
      <c r="X819" s="21">
        <f t="shared" si="197"/>
        <v>2210466.6288199998</v>
      </c>
      <c r="Y819" s="21">
        <f t="shared" si="197"/>
        <v>2668920.6895099999</v>
      </c>
      <c r="Z819" s="21">
        <f t="shared" si="197"/>
        <v>401898.69785999996</v>
      </c>
      <c r="AA819" s="21">
        <f t="shared" si="197"/>
        <v>60.225890000023171</v>
      </c>
      <c r="AB819" s="21">
        <f t="shared" si="197"/>
        <v>-2.9999999969732016E-4</v>
      </c>
      <c r="AC819" s="21">
        <f t="shared" si="197"/>
        <v>3.2700000228942372E-3</v>
      </c>
      <c r="AD819" s="21">
        <f t="shared" si="197"/>
        <v>60.222919999999974</v>
      </c>
      <c r="AE819" s="21">
        <f t="shared" si="197"/>
        <v>10723.108100000001</v>
      </c>
      <c r="AF819" s="21">
        <f t="shared" si="197"/>
        <v>0</v>
      </c>
      <c r="AG819" s="21">
        <f t="shared" si="197"/>
        <v>9678.1456499999986</v>
      </c>
      <c r="AH819" s="169">
        <f t="shared" si="197"/>
        <v>1044.96245</v>
      </c>
      <c r="AI819" s="21"/>
      <c r="AJ819" s="21"/>
      <c r="AL819" s="33">
        <f>G819+W819-K819-S819-(AA819-AE819)</f>
        <v>4.9112713895738125E-10</v>
      </c>
      <c r="AM819" s="119">
        <f t="shared" si="158"/>
        <v>-10662.882209999487</v>
      </c>
      <c r="AN819" s="119">
        <f t="shared" si="157"/>
        <v>-10662.882209999978</v>
      </c>
      <c r="AO819" s="33">
        <f>AM819-AN819</f>
        <v>4.9112713895738125E-10</v>
      </c>
      <c r="AQ819" s="59"/>
    </row>
    <row r="820" spans="1:65" ht="51" customHeight="1" x14ac:dyDescent="0.2">
      <c r="A820" s="18"/>
      <c r="B820" s="125" t="s">
        <v>177</v>
      </c>
      <c r="C820" s="21">
        <f>C826+C831+C836+C841+C846+C851+C856+C861+C866+C871+C876+C881+C886+C891+C896+C901+C906+C911+C916+C921+C926+C931+C936</f>
        <v>9253838.5605100021</v>
      </c>
      <c r="D820" s="21">
        <f t="shared" ref="D820:AH820" si="198">D826+D831+D836+D841+D846+D851+D856+D861+D866+D871+D876+D881+D886+D891+D896+D901+D906+D911+D916+D921+D926+D931+D936</f>
        <v>74328.709199999998</v>
      </c>
      <c r="E820" s="21">
        <f t="shared" si="198"/>
        <v>1091373.8103499999</v>
      </c>
      <c r="F820" s="21">
        <f t="shared" si="198"/>
        <v>1084329.7864919999</v>
      </c>
      <c r="G820" s="21">
        <f t="shared" si="198"/>
        <v>100.15613999999999</v>
      </c>
      <c r="H820" s="21">
        <f t="shared" si="198"/>
        <v>0</v>
      </c>
      <c r="I820" s="21">
        <f t="shared" si="198"/>
        <v>0.17444999999999999</v>
      </c>
      <c r="J820" s="21">
        <f t="shared" si="198"/>
        <v>99.98169</v>
      </c>
      <c r="K820" s="21">
        <f t="shared" si="198"/>
        <v>0</v>
      </c>
      <c r="L820" s="21">
        <f t="shared" si="198"/>
        <v>0</v>
      </c>
      <c r="M820" s="21">
        <f t="shared" si="198"/>
        <v>0</v>
      </c>
      <c r="N820" s="21">
        <f t="shared" si="198"/>
        <v>0</v>
      </c>
      <c r="O820" s="21">
        <f t="shared" si="198"/>
        <v>3738390.5610314943</v>
      </c>
      <c r="P820" s="21">
        <f t="shared" si="198"/>
        <v>1278491</v>
      </c>
      <c r="Q820" s="21">
        <f t="shared" si="198"/>
        <v>2147065</v>
      </c>
      <c r="R820" s="21">
        <f t="shared" si="198"/>
        <v>312834.56103149505</v>
      </c>
      <c r="S820" s="21">
        <f t="shared" si="198"/>
        <v>3703634.1687700003</v>
      </c>
      <c r="T820" s="21">
        <f t="shared" si="198"/>
        <v>1278487.5192400001</v>
      </c>
      <c r="U820" s="21">
        <f t="shared" si="198"/>
        <v>2132059.7918000002</v>
      </c>
      <c r="V820" s="21">
        <f t="shared" si="198"/>
        <v>293086.85772999999</v>
      </c>
      <c r="W820" s="21">
        <f t="shared" si="198"/>
        <v>3700291.0921700001</v>
      </c>
      <c r="X820" s="21">
        <f t="shared" si="198"/>
        <v>1278487.5192399998</v>
      </c>
      <c r="Y820" s="21">
        <f t="shared" si="198"/>
        <v>2129844.7034</v>
      </c>
      <c r="Z820" s="21">
        <f t="shared" si="198"/>
        <v>291958.86952999997</v>
      </c>
      <c r="AA820" s="21">
        <f t="shared" si="198"/>
        <v>-3.5999997915325821E-4</v>
      </c>
      <c r="AB820" s="21">
        <f t="shared" si="198"/>
        <v>0</v>
      </c>
      <c r="AC820" s="21">
        <f t="shared" si="198"/>
        <v>4.7000002086861059E-4</v>
      </c>
      <c r="AD820" s="21">
        <f t="shared" si="198"/>
        <v>-8.300000000218688E-4</v>
      </c>
      <c r="AE820" s="21">
        <f t="shared" si="198"/>
        <v>3242.9201000000003</v>
      </c>
      <c r="AF820" s="21">
        <f t="shared" si="198"/>
        <v>0</v>
      </c>
      <c r="AG820" s="21">
        <f t="shared" si="198"/>
        <v>2214.9144200000001</v>
      </c>
      <c r="AH820" s="169">
        <f t="shared" si="198"/>
        <v>1028.00568</v>
      </c>
      <c r="AI820" s="21"/>
      <c r="AJ820" s="21"/>
      <c r="AL820" s="33">
        <f>G820+W820-K820-S820-(AA820-AE820)</f>
        <v>-1.8917489796876907E-10</v>
      </c>
      <c r="AM820" s="119">
        <f t="shared" si="158"/>
        <v>-3242.9204600001685</v>
      </c>
      <c r="AN820" s="119">
        <f t="shared" si="157"/>
        <v>-3242.9204599999794</v>
      </c>
      <c r="AO820" s="33">
        <f>AM820-AN820</f>
        <v>-1.8917489796876907E-10</v>
      </c>
      <c r="AQ820" s="59"/>
    </row>
    <row r="821" spans="1:65" ht="89.45" hidden="1" customHeight="1" x14ac:dyDescent="0.2">
      <c r="A821" s="15"/>
      <c r="B821" s="170"/>
      <c r="C821" s="24"/>
      <c r="D821" s="24"/>
      <c r="E821" s="24"/>
      <c r="F821" s="24"/>
      <c r="G821" s="25"/>
      <c r="H821" s="26"/>
      <c r="I821" s="26"/>
      <c r="J821" s="26"/>
      <c r="K821" s="25"/>
      <c r="L821" s="26"/>
      <c r="M821" s="26"/>
      <c r="N821" s="26"/>
      <c r="O821" s="25"/>
      <c r="P821" s="26"/>
      <c r="Q821" s="26"/>
      <c r="R821" s="26"/>
      <c r="S821" s="40"/>
      <c r="T821" s="1"/>
      <c r="U821" s="1"/>
      <c r="V821" s="1"/>
      <c r="W821" s="25"/>
      <c r="X821" s="26"/>
      <c r="Y821" s="26"/>
      <c r="Z821" s="26"/>
      <c r="AA821" s="20"/>
      <c r="AB821" s="1"/>
      <c r="AC821" s="40"/>
      <c r="AD821" s="4"/>
      <c r="AE821" s="25"/>
      <c r="AF821" s="26"/>
      <c r="AG821" s="25"/>
      <c r="AH821" s="38"/>
      <c r="AI821" s="25"/>
      <c r="AJ821" s="25"/>
      <c r="AM821" s="119">
        <f t="shared" si="158"/>
        <v>0</v>
      </c>
      <c r="AN821" s="119">
        <f t="shared" si="157"/>
        <v>0</v>
      </c>
      <c r="AO821" s="33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J821" s="34"/>
      <c r="BK821" s="43"/>
      <c r="BL821" s="59"/>
      <c r="BM821" s="171"/>
    </row>
    <row r="822" spans="1:65" ht="19.899999999999999" hidden="1" customHeight="1" x14ac:dyDescent="0.2">
      <c r="A822" s="15"/>
      <c r="B822" s="172"/>
      <c r="C822" s="1"/>
      <c r="D822" s="1"/>
      <c r="E822" s="1"/>
      <c r="F822" s="1"/>
      <c r="G822" s="40"/>
      <c r="H822" s="1"/>
      <c r="I822" s="1"/>
      <c r="J822" s="1"/>
      <c r="K822" s="40"/>
      <c r="L822" s="1"/>
      <c r="M822" s="1"/>
      <c r="N822" s="1"/>
      <c r="O822" s="40"/>
      <c r="P822" s="1"/>
      <c r="Q822" s="1"/>
      <c r="R822" s="1"/>
      <c r="S822" s="40"/>
      <c r="T822" s="1"/>
      <c r="U822" s="1"/>
      <c r="V822" s="1"/>
      <c r="W822" s="40"/>
      <c r="X822" s="1"/>
      <c r="Y822" s="1"/>
      <c r="Z822" s="1"/>
      <c r="AA822" s="20"/>
      <c r="AB822" s="1"/>
      <c r="AC822" s="40"/>
      <c r="AD822" s="4"/>
      <c r="AE822" s="40"/>
      <c r="AF822" s="1"/>
      <c r="AG822" s="40"/>
      <c r="AH822" s="4"/>
      <c r="AI822" s="40"/>
      <c r="AJ822" s="40"/>
      <c r="AM822" s="119">
        <f t="shared" si="158"/>
        <v>0</v>
      </c>
      <c r="AN822" s="119">
        <f t="shared" si="157"/>
        <v>0</v>
      </c>
      <c r="AO822" s="33"/>
      <c r="BJ822" s="34"/>
      <c r="BK822" s="43"/>
      <c r="BL822" s="59"/>
      <c r="BM822" s="171"/>
    </row>
    <row r="823" spans="1:65" ht="19.899999999999999" hidden="1" customHeight="1" x14ac:dyDescent="0.2">
      <c r="A823" s="15"/>
      <c r="B823" s="172"/>
      <c r="C823" s="1"/>
      <c r="D823" s="1"/>
      <c r="E823" s="1"/>
      <c r="F823" s="1"/>
      <c r="G823" s="40"/>
      <c r="H823" s="1"/>
      <c r="I823" s="1"/>
      <c r="J823" s="1"/>
      <c r="K823" s="40"/>
      <c r="L823" s="1"/>
      <c r="M823" s="1"/>
      <c r="N823" s="1"/>
      <c r="O823" s="40"/>
      <c r="P823" s="1"/>
      <c r="Q823" s="1"/>
      <c r="R823" s="1"/>
      <c r="S823" s="40"/>
      <c r="T823" s="1"/>
      <c r="U823" s="1"/>
      <c r="V823" s="1"/>
      <c r="W823" s="40"/>
      <c r="X823" s="1"/>
      <c r="Y823" s="1"/>
      <c r="Z823" s="1"/>
      <c r="AA823" s="20"/>
      <c r="AB823" s="1"/>
      <c r="AC823" s="40"/>
      <c r="AD823" s="4"/>
      <c r="AE823" s="40"/>
      <c r="AF823" s="1"/>
      <c r="AG823" s="40"/>
      <c r="AH823" s="4"/>
      <c r="AI823" s="40"/>
      <c r="AJ823" s="40"/>
      <c r="AM823" s="119">
        <f t="shared" si="158"/>
        <v>0</v>
      </c>
      <c r="AN823" s="119">
        <f t="shared" si="157"/>
        <v>0</v>
      </c>
      <c r="AO823" s="33"/>
      <c r="BJ823" s="34"/>
      <c r="BK823" s="43"/>
      <c r="BL823" s="59"/>
      <c r="BM823" s="171"/>
    </row>
    <row r="824" spans="1:65" ht="19.899999999999999" hidden="1" customHeight="1" x14ac:dyDescent="0.2">
      <c r="A824" s="15"/>
      <c r="B824" s="172"/>
      <c r="C824" s="1"/>
      <c r="D824" s="1"/>
      <c r="E824" s="1"/>
      <c r="F824" s="1"/>
      <c r="G824" s="40"/>
      <c r="H824" s="1"/>
      <c r="I824" s="1"/>
      <c r="J824" s="1"/>
      <c r="K824" s="40"/>
      <c r="L824" s="1"/>
      <c r="M824" s="1"/>
      <c r="N824" s="1"/>
      <c r="O824" s="40"/>
      <c r="P824" s="1"/>
      <c r="Q824" s="1"/>
      <c r="R824" s="1"/>
      <c r="S824" s="40"/>
      <c r="T824" s="1"/>
      <c r="U824" s="1"/>
      <c r="V824" s="1"/>
      <c r="W824" s="40"/>
      <c r="X824" s="1"/>
      <c r="Y824" s="1"/>
      <c r="Z824" s="1"/>
      <c r="AA824" s="20"/>
      <c r="AB824" s="1"/>
      <c r="AC824" s="40"/>
      <c r="AD824" s="4"/>
      <c r="AE824" s="40"/>
      <c r="AF824" s="1"/>
      <c r="AG824" s="40"/>
      <c r="AH824" s="4"/>
      <c r="AI824" s="40"/>
      <c r="AJ824" s="40"/>
      <c r="AM824" s="119">
        <f t="shared" si="158"/>
        <v>0</v>
      </c>
      <c r="AN824" s="119">
        <f t="shared" si="157"/>
        <v>0</v>
      </c>
      <c r="AO824" s="33"/>
      <c r="BJ824" s="34"/>
      <c r="BK824" s="43"/>
      <c r="BL824" s="59"/>
      <c r="BM824" s="171"/>
    </row>
    <row r="825" spans="1:65" ht="19.899999999999999" hidden="1" customHeight="1" x14ac:dyDescent="0.2">
      <c r="A825" s="15"/>
      <c r="B825" s="172"/>
      <c r="C825" s="1"/>
      <c r="D825" s="1"/>
      <c r="E825" s="1"/>
      <c r="F825" s="1"/>
      <c r="G825" s="40"/>
      <c r="H825" s="1"/>
      <c r="I825" s="1"/>
      <c r="J825" s="1"/>
      <c r="K825" s="40"/>
      <c r="L825" s="1"/>
      <c r="M825" s="1"/>
      <c r="N825" s="1"/>
      <c r="O825" s="40"/>
      <c r="P825" s="1"/>
      <c r="Q825" s="1"/>
      <c r="R825" s="1"/>
      <c r="S825" s="40"/>
      <c r="T825" s="1"/>
      <c r="U825" s="1"/>
      <c r="V825" s="1"/>
      <c r="W825" s="40"/>
      <c r="X825" s="1"/>
      <c r="Y825" s="1"/>
      <c r="Z825" s="1"/>
      <c r="AA825" s="20"/>
      <c r="AB825" s="1"/>
      <c r="AC825" s="40"/>
      <c r="AD825" s="4"/>
      <c r="AE825" s="40"/>
      <c r="AF825" s="1"/>
      <c r="AG825" s="40"/>
      <c r="AH825" s="4"/>
      <c r="AI825" s="40"/>
      <c r="AJ825" s="40"/>
      <c r="AM825" s="119">
        <f t="shared" si="158"/>
        <v>0</v>
      </c>
      <c r="AN825" s="119">
        <f t="shared" si="157"/>
        <v>0</v>
      </c>
      <c r="AO825" s="33"/>
      <c r="BJ825" s="34"/>
      <c r="BK825" s="43"/>
      <c r="BL825" s="59"/>
      <c r="BM825" s="171"/>
    </row>
    <row r="826" spans="1:65" s="122" customFormat="1" ht="89.45" customHeight="1" x14ac:dyDescent="0.2">
      <c r="A826" s="165">
        <v>148</v>
      </c>
      <c r="B826" s="173" t="s">
        <v>178</v>
      </c>
      <c r="C826" s="24">
        <v>932574.98587000009</v>
      </c>
      <c r="D826" s="24">
        <f>SUM(D827:D830)</f>
        <v>11003.27413</v>
      </c>
      <c r="E826" s="24">
        <v>92487.271869999997</v>
      </c>
      <c r="F826" s="24">
        <v>92487.271869999997</v>
      </c>
      <c r="G826" s="25">
        <f t="shared" ref="G826:G880" si="199">H826+I826+J826</f>
        <v>0</v>
      </c>
      <c r="H826" s="26"/>
      <c r="I826" s="26"/>
      <c r="J826" s="26"/>
      <c r="K826" s="25">
        <f>L826+M826+N826</f>
        <v>0</v>
      </c>
      <c r="L826" s="26"/>
      <c r="M826" s="26"/>
      <c r="N826" s="26"/>
      <c r="O826" s="25">
        <f t="shared" ref="O826:O880" si="200">P826+Q826+R826</f>
        <v>174806.174</v>
      </c>
      <c r="P826" s="26">
        <v>0</v>
      </c>
      <c r="Q826" s="26">
        <v>172708.5</v>
      </c>
      <c r="R826" s="26">
        <v>2097.674</v>
      </c>
      <c r="S826" s="40">
        <f>T826+U826+V826</f>
        <v>174806.20538</v>
      </c>
      <c r="T826" s="1">
        <v>0</v>
      </c>
      <c r="U826" s="1">
        <v>172708.5</v>
      </c>
      <c r="V826" s="1">
        <v>2097.7053799999999</v>
      </c>
      <c r="W826" s="25">
        <f>X826+Y826+Z826</f>
        <v>174806.20537999997</v>
      </c>
      <c r="X826" s="26">
        <v>0</v>
      </c>
      <c r="Y826" s="26">
        <v>172708.49999999997</v>
      </c>
      <c r="Z826" s="26">
        <v>2097.7053799999999</v>
      </c>
      <c r="AA826" s="20">
        <f>AB826+AC826+AD826</f>
        <v>0</v>
      </c>
      <c r="AB826" s="1">
        <f t="shared" ref="AB826:AD841" si="201">X826+H826-L826-(T826-AF826)</f>
        <v>0</v>
      </c>
      <c r="AC826" s="40">
        <f t="shared" si="201"/>
        <v>0</v>
      </c>
      <c r="AD826" s="4">
        <f t="shared" si="201"/>
        <v>0</v>
      </c>
      <c r="AE826" s="25">
        <f t="shared" ref="AE826:AE880" si="202">AF826+AG826+AH826</f>
        <v>0</v>
      </c>
      <c r="AF826" s="26"/>
      <c r="AG826" s="25"/>
      <c r="AH826" s="38"/>
      <c r="AI826" s="25"/>
      <c r="AJ826" s="25"/>
      <c r="AM826" s="119">
        <f t="shared" si="158"/>
        <v>0</v>
      </c>
      <c r="AN826" s="119">
        <f t="shared" si="157"/>
        <v>0</v>
      </c>
    </row>
    <row r="827" spans="1:65" s="122" customFormat="1" ht="19.899999999999999" customHeight="1" x14ac:dyDescent="0.2">
      <c r="A827" s="165"/>
      <c r="B827" s="39" t="s">
        <v>31</v>
      </c>
      <c r="C827" s="1">
        <v>10555.11543</v>
      </c>
      <c r="D827" s="1">
        <f>C827</f>
        <v>10555.11543</v>
      </c>
      <c r="E827" s="1">
        <v>10555.11543</v>
      </c>
      <c r="F827" s="1">
        <v>10555.11543</v>
      </c>
      <c r="G827" s="40">
        <f t="shared" si="199"/>
        <v>0</v>
      </c>
      <c r="H827" s="1"/>
      <c r="I827" s="1"/>
      <c r="J827" s="1"/>
      <c r="K827" s="40"/>
      <c r="L827" s="1"/>
      <c r="M827" s="1"/>
      <c r="N827" s="1"/>
      <c r="O827" s="40">
        <f t="shared" si="200"/>
        <v>0</v>
      </c>
      <c r="P827" s="1">
        <v>0</v>
      </c>
      <c r="Q827" s="1">
        <v>0</v>
      </c>
      <c r="R827" s="1">
        <v>0</v>
      </c>
      <c r="S827" s="40">
        <v>0</v>
      </c>
      <c r="T827" s="1"/>
      <c r="U827" s="1"/>
      <c r="V827" s="1"/>
      <c r="W827" s="40">
        <v>0</v>
      </c>
      <c r="X827" s="1"/>
      <c r="Y827" s="1"/>
      <c r="Z827" s="1"/>
      <c r="AA827" s="20">
        <f>AB827+AC827+AD827</f>
        <v>0</v>
      </c>
      <c r="AB827" s="1">
        <f t="shared" si="201"/>
        <v>0</v>
      </c>
      <c r="AC827" s="40">
        <f t="shared" si="201"/>
        <v>0</v>
      </c>
      <c r="AD827" s="4">
        <f t="shared" si="201"/>
        <v>0</v>
      </c>
      <c r="AE827" s="40">
        <f t="shared" si="202"/>
        <v>0</v>
      </c>
      <c r="AF827" s="1"/>
      <c r="AG827" s="40"/>
      <c r="AH827" s="4"/>
      <c r="AI827" s="40"/>
      <c r="AJ827" s="40"/>
      <c r="AM827" s="119">
        <f t="shared" si="158"/>
        <v>0</v>
      </c>
      <c r="AN827" s="119">
        <f t="shared" si="157"/>
        <v>0</v>
      </c>
    </row>
    <row r="828" spans="1:65" s="122" customFormat="1" ht="19.899999999999999" customHeight="1" x14ac:dyDescent="0.2">
      <c r="A828" s="165"/>
      <c r="B828" s="39" t="s">
        <v>32</v>
      </c>
      <c r="C828" s="1">
        <v>748473.76137000008</v>
      </c>
      <c r="D828" s="1"/>
      <c r="E828" s="1">
        <v>78415.623689999993</v>
      </c>
      <c r="F828" s="1">
        <v>78415.623689999993</v>
      </c>
      <c r="G828" s="40">
        <f t="shared" si="199"/>
        <v>0</v>
      </c>
      <c r="H828" s="1"/>
      <c r="I828" s="1"/>
      <c r="J828" s="1"/>
      <c r="K828" s="40"/>
      <c r="L828" s="1"/>
      <c r="M828" s="1"/>
      <c r="N828" s="1"/>
      <c r="O828" s="40">
        <f t="shared" si="200"/>
        <v>166757.15984000001</v>
      </c>
      <c r="P828" s="1">
        <v>0</v>
      </c>
      <c r="Q828" s="1">
        <v>164756.07401000001</v>
      </c>
      <c r="R828" s="1">
        <v>2001.08583</v>
      </c>
      <c r="S828" s="40">
        <v>166757.18994000001</v>
      </c>
      <c r="T828" s="1"/>
      <c r="U828" s="1">
        <f>S828-V828</f>
        <v>164756.07274</v>
      </c>
      <c r="V828" s="1">
        <v>2001.1172000000004</v>
      </c>
      <c r="W828" s="40">
        <v>166757.18994000001</v>
      </c>
      <c r="X828" s="1"/>
      <c r="Y828" s="1">
        <f>W828-Z828</f>
        <v>164756.07274</v>
      </c>
      <c r="Z828" s="1">
        <v>2001.1172000000004</v>
      </c>
      <c r="AA828" s="20">
        <f>AB828+AC828+AD828</f>
        <v>0</v>
      </c>
      <c r="AB828" s="1">
        <f t="shared" si="201"/>
        <v>0</v>
      </c>
      <c r="AC828" s="40">
        <f t="shared" si="201"/>
        <v>0</v>
      </c>
      <c r="AD828" s="4">
        <f t="shared" si="201"/>
        <v>0</v>
      </c>
      <c r="AE828" s="40">
        <f t="shared" si="202"/>
        <v>0</v>
      </c>
      <c r="AF828" s="1"/>
      <c r="AG828" s="40"/>
      <c r="AH828" s="4"/>
      <c r="AI828" s="40"/>
      <c r="AJ828" s="40"/>
      <c r="AM828" s="119">
        <f t="shared" si="158"/>
        <v>0</v>
      </c>
      <c r="AN828" s="119">
        <f t="shared" si="157"/>
        <v>0</v>
      </c>
    </row>
    <row r="829" spans="1:65" s="122" customFormat="1" ht="19.899999999999999" customHeight="1" x14ac:dyDescent="0.2">
      <c r="A829" s="165"/>
      <c r="B829" s="39" t="s">
        <v>33</v>
      </c>
      <c r="C829" s="1">
        <v>137238.90632000001</v>
      </c>
      <c r="D829" s="1"/>
      <c r="E829" s="1">
        <v>0</v>
      </c>
      <c r="F829" s="1">
        <v>0</v>
      </c>
      <c r="G829" s="40">
        <f t="shared" si="199"/>
        <v>0</v>
      </c>
      <c r="H829" s="1"/>
      <c r="I829" s="1"/>
      <c r="J829" s="1"/>
      <c r="K829" s="40"/>
      <c r="L829" s="1"/>
      <c r="M829" s="1"/>
      <c r="N829" s="1"/>
      <c r="O829" s="40">
        <f t="shared" si="200"/>
        <v>0</v>
      </c>
      <c r="P829" s="1">
        <v>0</v>
      </c>
      <c r="Q829" s="1">
        <v>0</v>
      </c>
      <c r="R829" s="1">
        <v>0</v>
      </c>
      <c r="S829" s="40">
        <v>0</v>
      </c>
      <c r="T829" s="1"/>
      <c r="U829" s="1"/>
      <c r="V829" s="1"/>
      <c r="W829" s="40">
        <v>0</v>
      </c>
      <c r="X829" s="1"/>
      <c r="Y829" s="1"/>
      <c r="Z829" s="1"/>
      <c r="AA829" s="20">
        <f>AB829+AC829+AD829</f>
        <v>0</v>
      </c>
      <c r="AB829" s="1">
        <f t="shared" si="201"/>
        <v>0</v>
      </c>
      <c r="AC829" s="40">
        <f t="shared" si="201"/>
        <v>0</v>
      </c>
      <c r="AD829" s="4">
        <f t="shared" si="201"/>
        <v>0</v>
      </c>
      <c r="AE829" s="40">
        <f t="shared" si="202"/>
        <v>0</v>
      </c>
      <c r="AF829" s="1"/>
      <c r="AG829" s="40"/>
      <c r="AH829" s="4"/>
      <c r="AI829" s="40"/>
      <c r="AJ829" s="40"/>
      <c r="AM829" s="119">
        <f t="shared" si="158"/>
        <v>0</v>
      </c>
      <c r="AN829" s="119">
        <f t="shared" si="157"/>
        <v>0</v>
      </c>
    </row>
    <row r="830" spans="1:65" s="122" customFormat="1" ht="19.899999999999999" customHeight="1" x14ac:dyDescent="0.2">
      <c r="A830" s="165"/>
      <c r="B830" s="39" t="s">
        <v>34</v>
      </c>
      <c r="C830" s="1">
        <v>36307.202749999997</v>
      </c>
      <c r="D830" s="1">
        <v>448.15870000000001</v>
      </c>
      <c r="E830" s="1">
        <v>3516.5327499999994</v>
      </c>
      <c r="F830" s="1">
        <v>3516.5327499999994</v>
      </c>
      <c r="G830" s="40">
        <f t="shared" si="199"/>
        <v>0</v>
      </c>
      <c r="H830" s="1"/>
      <c r="I830" s="1"/>
      <c r="J830" s="1"/>
      <c r="K830" s="40"/>
      <c r="L830" s="1"/>
      <c r="M830" s="1"/>
      <c r="N830" s="1"/>
      <c r="O830" s="40">
        <f t="shared" si="200"/>
        <v>8049.0141599999997</v>
      </c>
      <c r="P830" s="1">
        <v>0</v>
      </c>
      <c r="Q830" s="1">
        <v>7952.4259899999997</v>
      </c>
      <c r="R830" s="1">
        <v>96.588169999999991</v>
      </c>
      <c r="S830" s="40">
        <f>T830+U830+V830</f>
        <v>8049.0154399999965</v>
      </c>
      <c r="T830" s="1">
        <f>T826-SUM(T827:T829)</f>
        <v>0</v>
      </c>
      <c r="U830" s="1">
        <f>U826-SUM(U827:U829)</f>
        <v>7952.4272599999967</v>
      </c>
      <c r="V830" s="1">
        <f>V826-SUM(V827:V829)</f>
        <v>96.588179999999511</v>
      </c>
      <c r="W830" s="40">
        <f>X830+Y830+Z830</f>
        <v>8049.0154399999674</v>
      </c>
      <c r="X830" s="1">
        <f>X826-SUM(X827:X829)</f>
        <v>0</v>
      </c>
      <c r="Y830" s="1">
        <f>Y826-SUM(Y827:Y829)</f>
        <v>7952.4272599999676</v>
      </c>
      <c r="Z830" s="1">
        <f>Z826-SUM(Z827:Z829)</f>
        <v>96.588179999999511</v>
      </c>
      <c r="AA830" s="20">
        <f>AB830+AC830+AD830</f>
        <v>-2.9103830456733704E-11</v>
      </c>
      <c r="AB830" s="1">
        <f t="shared" si="201"/>
        <v>0</v>
      </c>
      <c r="AC830" s="40">
        <f t="shared" si="201"/>
        <v>-2.9103830456733704E-11</v>
      </c>
      <c r="AD830" s="4">
        <f t="shared" si="201"/>
        <v>0</v>
      </c>
      <c r="AE830" s="40">
        <f t="shared" si="202"/>
        <v>0</v>
      </c>
      <c r="AF830" s="1"/>
      <c r="AG830" s="40"/>
      <c r="AH830" s="4"/>
      <c r="AI830" s="40"/>
      <c r="AJ830" s="40"/>
      <c r="AM830" s="119">
        <f t="shared" si="158"/>
        <v>-2.9103830456733704E-11</v>
      </c>
      <c r="AN830" s="119">
        <f t="shared" si="157"/>
        <v>-2.9103830456733704E-11</v>
      </c>
    </row>
    <row r="831" spans="1:65" s="122" customFormat="1" ht="64.900000000000006" customHeight="1" x14ac:dyDescent="0.2">
      <c r="A831" s="174" t="s">
        <v>350</v>
      </c>
      <c r="B831" s="134" t="s">
        <v>179</v>
      </c>
      <c r="C831" s="24">
        <v>919104.44899999991</v>
      </c>
      <c r="D831" s="24">
        <f>SUM(D832:D835)</f>
        <v>0</v>
      </c>
      <c r="E831" s="24">
        <v>197866.79971999998</v>
      </c>
      <c r="F831" s="24">
        <v>197866.79972000001</v>
      </c>
      <c r="G831" s="25">
        <f t="shared" si="199"/>
        <v>0</v>
      </c>
      <c r="H831" s="26"/>
      <c r="I831" s="26"/>
      <c r="J831" s="26"/>
      <c r="K831" s="25">
        <f>L831+M831+N831</f>
        <v>0</v>
      </c>
      <c r="L831" s="26"/>
      <c r="M831" s="26"/>
      <c r="N831" s="26"/>
      <c r="O831" s="25">
        <f t="shared" si="200"/>
        <v>337846.96897000005</v>
      </c>
      <c r="P831" s="26">
        <f>P833</f>
        <v>140000</v>
      </c>
      <c r="Q831" s="26">
        <f>Q833+Q835</f>
        <v>196713.4</v>
      </c>
      <c r="R831" s="26">
        <f>R833+R835</f>
        <v>1133.56897</v>
      </c>
      <c r="S831" s="40">
        <f>T831+U831+V831</f>
        <v>337751.65688000002</v>
      </c>
      <c r="T831" s="1">
        <f>T833</f>
        <v>139999.81194000001</v>
      </c>
      <c r="U831" s="1">
        <v>196713.13295999999</v>
      </c>
      <c r="V831" s="1">
        <f>V833+V835</f>
        <v>1038.71198</v>
      </c>
      <c r="W831" s="25">
        <f>X831+Y831+Z831</f>
        <v>337751.65688000002</v>
      </c>
      <c r="X831" s="26">
        <f>X833</f>
        <v>139999.81194000001</v>
      </c>
      <c r="Y831" s="26">
        <f>Y833+Y835</f>
        <v>196713.13295999999</v>
      </c>
      <c r="Z831" s="26">
        <f>Z833+Z835</f>
        <v>1038.71198</v>
      </c>
      <c r="AA831" s="20">
        <f t="shared" ref="AA831:AA880" si="203">AB831+AC831+AD831</f>
        <v>0</v>
      </c>
      <c r="AB831" s="1">
        <f t="shared" si="201"/>
        <v>0</v>
      </c>
      <c r="AC831" s="40">
        <f t="shared" si="201"/>
        <v>0</v>
      </c>
      <c r="AD831" s="4">
        <f t="shared" si="201"/>
        <v>0</v>
      </c>
      <c r="AE831" s="25">
        <f t="shared" si="202"/>
        <v>0</v>
      </c>
      <c r="AF831" s="26"/>
      <c r="AG831" s="25"/>
      <c r="AH831" s="38"/>
      <c r="AI831" s="25"/>
      <c r="AJ831" s="25"/>
      <c r="AM831" s="119">
        <f t="shared" si="158"/>
        <v>0</v>
      </c>
      <c r="AN831" s="119">
        <f t="shared" si="157"/>
        <v>0</v>
      </c>
    </row>
    <row r="832" spans="1:65" s="122" customFormat="1" ht="19.899999999999999" customHeight="1" x14ac:dyDescent="0.2">
      <c r="A832" s="165"/>
      <c r="B832" s="39" t="s">
        <v>31</v>
      </c>
      <c r="C832" s="1">
        <v>0</v>
      </c>
      <c r="D832" s="1"/>
      <c r="E832" s="1">
        <v>0</v>
      </c>
      <c r="F832" s="1">
        <v>0</v>
      </c>
      <c r="G832" s="40">
        <f t="shared" si="199"/>
        <v>0</v>
      </c>
      <c r="H832" s="1"/>
      <c r="I832" s="1"/>
      <c r="J832" s="1"/>
      <c r="K832" s="40"/>
      <c r="L832" s="1"/>
      <c r="M832" s="1"/>
      <c r="N832" s="1"/>
      <c r="O832" s="40">
        <f t="shared" si="200"/>
        <v>0</v>
      </c>
      <c r="P832" s="1">
        <v>0</v>
      </c>
      <c r="Q832" s="1">
        <v>0</v>
      </c>
      <c r="R832" s="1">
        <v>0</v>
      </c>
      <c r="S832" s="40">
        <v>0</v>
      </c>
      <c r="T832" s="1"/>
      <c r="U832" s="1"/>
      <c r="V832" s="1"/>
      <c r="W832" s="40">
        <v>0</v>
      </c>
      <c r="X832" s="1"/>
      <c r="Y832" s="1"/>
      <c r="Z832" s="1"/>
      <c r="AA832" s="20">
        <f t="shared" si="203"/>
        <v>0</v>
      </c>
      <c r="AB832" s="1">
        <f t="shared" si="201"/>
        <v>0</v>
      </c>
      <c r="AC832" s="40">
        <f t="shared" si="201"/>
        <v>0</v>
      </c>
      <c r="AD832" s="4">
        <f t="shared" si="201"/>
        <v>0</v>
      </c>
      <c r="AE832" s="40">
        <f t="shared" si="202"/>
        <v>0</v>
      </c>
      <c r="AF832" s="1"/>
      <c r="AG832" s="40"/>
      <c r="AH832" s="4"/>
      <c r="AI832" s="40"/>
      <c r="AJ832" s="40"/>
      <c r="AM832" s="119">
        <f t="shared" si="158"/>
        <v>0</v>
      </c>
      <c r="AN832" s="119">
        <f t="shared" si="157"/>
        <v>0</v>
      </c>
    </row>
    <row r="833" spans="1:40" s="122" customFormat="1" ht="19.899999999999999" customHeight="1" x14ac:dyDescent="0.2">
      <c r="A833" s="165"/>
      <c r="B833" s="39" t="s">
        <v>32</v>
      </c>
      <c r="C833" s="1">
        <v>763310.32299999997</v>
      </c>
      <c r="D833" s="1"/>
      <c r="E833" s="1">
        <v>189503.9059999999</v>
      </c>
      <c r="F833" s="1">
        <v>189503.90600000002</v>
      </c>
      <c r="G833" s="40">
        <f t="shared" si="199"/>
        <v>0</v>
      </c>
      <c r="H833" s="1"/>
      <c r="I833" s="1"/>
      <c r="J833" s="1"/>
      <c r="K833" s="40"/>
      <c r="L833" s="1"/>
      <c r="M833" s="1"/>
      <c r="N833" s="1"/>
      <c r="O833" s="40">
        <f t="shared" si="200"/>
        <v>323138.49147999997</v>
      </c>
      <c r="P833" s="1">
        <v>140000</v>
      </c>
      <c r="Q833" s="1">
        <f>181944.97338+95.3+52.9</f>
        <v>182093.17337999999</v>
      </c>
      <c r="R833" s="1">
        <v>1045.3181</v>
      </c>
      <c r="S833" s="40">
        <v>323043.18228000001</v>
      </c>
      <c r="T833" s="1">
        <v>139999.81194000001</v>
      </c>
      <c r="U833" s="1">
        <f>U831-U835</f>
        <v>182092.90295999998</v>
      </c>
      <c r="V833" s="1">
        <f>1098.46198-148</f>
        <v>950.46198000000004</v>
      </c>
      <c r="W833" s="40">
        <v>323043.18228000018</v>
      </c>
      <c r="X833" s="1">
        <f>T833</f>
        <v>139999.81194000001</v>
      </c>
      <c r="Y833" s="1">
        <f>U833</f>
        <v>182092.90295999998</v>
      </c>
      <c r="Z833" s="1">
        <f>V833</f>
        <v>950.46198000000004</v>
      </c>
      <c r="AA833" s="20">
        <f t="shared" si="203"/>
        <v>0</v>
      </c>
      <c r="AB833" s="1">
        <f t="shared" si="201"/>
        <v>0</v>
      </c>
      <c r="AC833" s="40">
        <f t="shared" si="201"/>
        <v>0</v>
      </c>
      <c r="AD833" s="4">
        <f t="shared" si="201"/>
        <v>0</v>
      </c>
      <c r="AE833" s="40">
        <f t="shared" si="202"/>
        <v>0</v>
      </c>
      <c r="AF833" s="1"/>
      <c r="AG833" s="40"/>
      <c r="AH833" s="4"/>
      <c r="AI833" s="40"/>
      <c r="AJ833" s="40"/>
      <c r="AM833" s="119">
        <f t="shared" si="158"/>
        <v>0</v>
      </c>
      <c r="AN833" s="119">
        <f t="shared" si="157"/>
        <v>0</v>
      </c>
    </row>
    <row r="834" spans="1:40" s="122" customFormat="1" ht="19.899999999999999" customHeight="1" x14ac:dyDescent="0.2">
      <c r="A834" s="165"/>
      <c r="B834" s="39" t="s">
        <v>33</v>
      </c>
      <c r="C834" s="1">
        <v>106000</v>
      </c>
      <c r="D834" s="1"/>
      <c r="E834" s="1">
        <v>0</v>
      </c>
      <c r="F834" s="1">
        <v>0</v>
      </c>
      <c r="G834" s="40">
        <f t="shared" si="199"/>
        <v>0</v>
      </c>
      <c r="H834" s="1"/>
      <c r="I834" s="1"/>
      <c r="J834" s="1"/>
      <c r="K834" s="40"/>
      <c r="L834" s="1"/>
      <c r="M834" s="1"/>
      <c r="N834" s="1"/>
      <c r="O834" s="40">
        <f t="shared" si="200"/>
        <v>0</v>
      </c>
      <c r="P834" s="1">
        <v>0</v>
      </c>
      <c r="Q834" s="1">
        <v>0</v>
      </c>
      <c r="R834" s="1">
        <v>0</v>
      </c>
      <c r="S834" s="40">
        <v>0</v>
      </c>
      <c r="T834" s="1"/>
      <c r="U834" s="1"/>
      <c r="V834" s="1"/>
      <c r="W834" s="40">
        <v>0</v>
      </c>
      <c r="X834" s="1"/>
      <c r="Y834" s="1"/>
      <c r="Z834" s="1"/>
      <c r="AA834" s="20">
        <f t="shared" si="203"/>
        <v>0</v>
      </c>
      <c r="AB834" s="1">
        <f t="shared" si="201"/>
        <v>0</v>
      </c>
      <c r="AC834" s="40">
        <f t="shared" si="201"/>
        <v>0</v>
      </c>
      <c r="AD834" s="4">
        <f t="shared" si="201"/>
        <v>0</v>
      </c>
      <c r="AE834" s="40">
        <f t="shared" si="202"/>
        <v>0</v>
      </c>
      <c r="AF834" s="1"/>
      <c r="AG834" s="40"/>
      <c r="AH834" s="4"/>
      <c r="AI834" s="40"/>
      <c r="AJ834" s="40"/>
      <c r="AM834" s="119">
        <f t="shared" si="158"/>
        <v>0</v>
      </c>
      <c r="AN834" s="119">
        <f t="shared" si="157"/>
        <v>0</v>
      </c>
    </row>
    <row r="835" spans="1:40" s="122" customFormat="1" ht="19.899999999999999" customHeight="1" x14ac:dyDescent="0.2">
      <c r="A835" s="165"/>
      <c r="B835" s="39" t="s">
        <v>34</v>
      </c>
      <c r="C835" s="1">
        <v>49794.126000000004</v>
      </c>
      <c r="D835" s="1"/>
      <c r="E835" s="1">
        <v>8362.8937200256569</v>
      </c>
      <c r="F835" s="1">
        <v>8362.8937200256569</v>
      </c>
      <c r="G835" s="40">
        <f t="shared" si="199"/>
        <v>0</v>
      </c>
      <c r="H835" s="1"/>
      <c r="I835" s="1"/>
      <c r="J835" s="1"/>
      <c r="K835" s="40"/>
      <c r="L835" s="1"/>
      <c r="M835" s="1"/>
      <c r="N835" s="1"/>
      <c r="O835" s="40">
        <f t="shared" si="200"/>
        <v>14708.477489999999</v>
      </c>
      <c r="P835" s="1">
        <v>0</v>
      </c>
      <c r="Q835" s="1">
        <v>14620.226619999999</v>
      </c>
      <c r="R835" s="1">
        <v>88.250869999999992</v>
      </c>
      <c r="S835" s="40">
        <f>T835+U835+V835</f>
        <v>14708.48</v>
      </c>
      <c r="T835" s="1">
        <f>T831-SUM(T832:T834)</f>
        <v>0</v>
      </c>
      <c r="U835" s="1">
        <v>14620.23</v>
      </c>
      <c r="V835" s="1">
        <v>88.25</v>
      </c>
      <c r="W835" s="40">
        <f>X835+Y835+Z835</f>
        <v>14708.48</v>
      </c>
      <c r="X835" s="1">
        <f>X831-SUM(X832:X834)</f>
        <v>0</v>
      </c>
      <c r="Y835" s="1">
        <f>U835</f>
        <v>14620.23</v>
      </c>
      <c r="Z835" s="1">
        <f>V835</f>
        <v>88.25</v>
      </c>
      <c r="AA835" s="20">
        <f t="shared" si="203"/>
        <v>0</v>
      </c>
      <c r="AB835" s="1">
        <f t="shared" si="201"/>
        <v>0</v>
      </c>
      <c r="AC835" s="40">
        <f t="shared" si="201"/>
        <v>0</v>
      </c>
      <c r="AD835" s="4">
        <f t="shared" si="201"/>
        <v>0</v>
      </c>
      <c r="AE835" s="40">
        <f t="shared" si="202"/>
        <v>0</v>
      </c>
      <c r="AF835" s="1"/>
      <c r="AG835" s="40"/>
      <c r="AH835" s="4"/>
      <c r="AI835" s="40"/>
      <c r="AJ835" s="40"/>
      <c r="AM835" s="119">
        <f t="shared" si="158"/>
        <v>0</v>
      </c>
      <c r="AN835" s="119">
        <f t="shared" si="157"/>
        <v>0</v>
      </c>
    </row>
    <row r="836" spans="1:40" s="122" customFormat="1" ht="76.900000000000006" customHeight="1" x14ac:dyDescent="0.2">
      <c r="A836" s="165">
        <v>150</v>
      </c>
      <c r="B836" s="132" t="s">
        <v>355</v>
      </c>
      <c r="C836" s="24">
        <v>229067.90372</v>
      </c>
      <c r="D836" s="24">
        <f>SUM(D837:D840)</f>
        <v>4872.2026099999994</v>
      </c>
      <c r="E836" s="24">
        <v>63539.057180000003</v>
      </c>
      <c r="F836" s="24">
        <v>63639.213320000003</v>
      </c>
      <c r="G836" s="25">
        <f>H836+I836+J836</f>
        <v>100.15613999999999</v>
      </c>
      <c r="H836" s="26"/>
      <c r="I836" s="26">
        <v>0.17444999999999999</v>
      </c>
      <c r="J836" s="26">
        <v>99.98169</v>
      </c>
      <c r="K836" s="25">
        <f>L836+M836+N836</f>
        <v>0</v>
      </c>
      <c r="L836" s="26"/>
      <c r="M836" s="26"/>
      <c r="N836" s="26"/>
      <c r="O836" s="25">
        <f t="shared" si="200"/>
        <v>80080.08</v>
      </c>
      <c r="P836" s="26">
        <v>0</v>
      </c>
      <c r="Q836" s="26">
        <v>80000</v>
      </c>
      <c r="R836" s="26">
        <v>80.08</v>
      </c>
      <c r="S836" s="40">
        <f>T836+U836+V836</f>
        <v>80080.056090000013</v>
      </c>
      <c r="T836" s="1">
        <v>0</v>
      </c>
      <c r="U836" s="1">
        <v>79999.976090000011</v>
      </c>
      <c r="V836" s="1">
        <v>80.080000000000013</v>
      </c>
      <c r="W836" s="25">
        <f>X836+Y836+Z836</f>
        <v>79979.899590000015</v>
      </c>
      <c r="X836" s="26">
        <v>0</v>
      </c>
      <c r="Y836" s="26">
        <f>Y837+Y838+Y840</f>
        <v>79999.801590000017</v>
      </c>
      <c r="Z836" s="26">
        <f>Z837+Z838+Z840</f>
        <v>-19.901999999999987</v>
      </c>
      <c r="AA836" s="20">
        <f t="shared" si="203"/>
        <v>-3.5999998782187959E-4</v>
      </c>
      <c r="AB836" s="1">
        <f t="shared" si="201"/>
        <v>0</v>
      </c>
      <c r="AC836" s="40">
        <f t="shared" si="201"/>
        <v>-4.9999987822957337E-5</v>
      </c>
      <c r="AD836" s="4">
        <f t="shared" si="201"/>
        <v>-3.0999999999892225E-4</v>
      </c>
      <c r="AE836" s="25">
        <f t="shared" si="202"/>
        <v>0</v>
      </c>
      <c r="AF836" s="26"/>
      <c r="AG836" s="25"/>
      <c r="AH836" s="38"/>
      <c r="AI836" s="25"/>
      <c r="AJ836" s="25"/>
      <c r="AM836" s="119">
        <f t="shared" si="158"/>
        <v>-3.5999999090563506E-4</v>
      </c>
      <c r="AN836" s="119">
        <f t="shared" si="157"/>
        <v>-3.5999998782187959E-4</v>
      </c>
    </row>
    <row r="837" spans="1:40" s="122" customFormat="1" ht="19.899999999999999" customHeight="1" x14ac:dyDescent="0.2">
      <c r="A837" s="165"/>
      <c r="B837" s="39" t="s">
        <v>31</v>
      </c>
      <c r="C837" s="1">
        <v>4698.6636099999996</v>
      </c>
      <c r="D837" s="1">
        <f>C837</f>
        <v>4698.6636099999996</v>
      </c>
      <c r="E837" s="1">
        <v>4598.6816100000005</v>
      </c>
      <c r="F837" s="1">
        <v>4698.6636099999996</v>
      </c>
      <c r="G837" s="40">
        <f t="shared" si="199"/>
        <v>100.15644999999999</v>
      </c>
      <c r="H837" s="1"/>
      <c r="I837" s="1">
        <v>0.17444999999999999</v>
      </c>
      <c r="J837" s="1">
        <v>99.981999999999999</v>
      </c>
      <c r="K837" s="40"/>
      <c r="L837" s="1"/>
      <c r="M837" s="1"/>
      <c r="N837" s="1"/>
      <c r="O837" s="40">
        <f t="shared" si="200"/>
        <v>0</v>
      </c>
      <c r="P837" s="1">
        <v>0</v>
      </c>
      <c r="Q837" s="1">
        <v>0</v>
      </c>
      <c r="R837" s="1">
        <v>0</v>
      </c>
      <c r="S837" s="40">
        <v>0</v>
      </c>
      <c r="T837" s="1"/>
      <c r="U837" s="1"/>
      <c r="V837" s="1"/>
      <c r="W837" s="40">
        <f>Y837+Z837</f>
        <v>-100.15649999999999</v>
      </c>
      <c r="X837" s="1"/>
      <c r="Y837" s="1">
        <v>-0.17449999999999999</v>
      </c>
      <c r="Z837" s="1">
        <v>-99.981999999999999</v>
      </c>
      <c r="AA837" s="20">
        <f t="shared" si="203"/>
        <v>-4.9999999999994493E-5</v>
      </c>
      <c r="AB837" s="1">
        <f t="shared" si="201"/>
        <v>0</v>
      </c>
      <c r="AC837" s="40">
        <f t="shared" si="201"/>
        <v>-4.9999999999994493E-5</v>
      </c>
      <c r="AD837" s="4">
        <f t="shared" si="201"/>
        <v>0</v>
      </c>
      <c r="AE837" s="40">
        <f t="shared" si="202"/>
        <v>0</v>
      </c>
      <c r="AF837" s="1"/>
      <c r="AG837" s="40"/>
      <c r="AH837" s="4"/>
      <c r="AI837" s="40"/>
      <c r="AJ837" s="40"/>
      <c r="AM837" s="119">
        <f t="shared" si="158"/>
        <v>-5.0000000001659828E-5</v>
      </c>
      <c r="AN837" s="119">
        <f t="shared" si="157"/>
        <v>-4.9999999999994493E-5</v>
      </c>
    </row>
    <row r="838" spans="1:40" s="122" customFormat="1" ht="19.899999999999999" customHeight="1" x14ac:dyDescent="0.2">
      <c r="A838" s="165"/>
      <c r="B838" s="39" t="s">
        <v>32</v>
      </c>
      <c r="C838" s="1">
        <v>197241.79605999999</v>
      </c>
      <c r="D838" s="1"/>
      <c r="E838" s="1">
        <v>56741.782059999998</v>
      </c>
      <c r="F838" s="1">
        <v>56741.782059999998</v>
      </c>
      <c r="G838" s="40">
        <f t="shared" si="199"/>
        <v>0</v>
      </c>
      <c r="H838" s="1"/>
      <c r="I838" s="1"/>
      <c r="J838" s="1"/>
      <c r="K838" s="40"/>
      <c r="L838" s="1"/>
      <c r="M838" s="1"/>
      <c r="N838" s="1"/>
      <c r="O838" s="40">
        <f t="shared" si="200"/>
        <v>75624.084910000005</v>
      </c>
      <c r="P838" s="1">
        <v>0</v>
      </c>
      <c r="Q838" s="1">
        <v>75548.460900000005</v>
      </c>
      <c r="R838" s="1">
        <v>75.624009999999998</v>
      </c>
      <c r="S838" s="40">
        <v>75624.062330000001</v>
      </c>
      <c r="T838" s="1"/>
      <c r="U838" s="1">
        <f>S838-V838</f>
        <v>75548.438330000004</v>
      </c>
      <c r="V838" s="1">
        <v>75.623999999999995</v>
      </c>
      <c r="W838" s="40">
        <v>75624.062330000001</v>
      </c>
      <c r="X838" s="1"/>
      <c r="Y838" s="1">
        <f>W838-Z838</f>
        <v>75548.438330000004</v>
      </c>
      <c r="Z838" s="1">
        <v>75.623999999999995</v>
      </c>
      <c r="AA838" s="20">
        <f t="shared" si="203"/>
        <v>0</v>
      </c>
      <c r="AB838" s="1">
        <f t="shared" si="201"/>
        <v>0</v>
      </c>
      <c r="AC838" s="40">
        <f t="shared" si="201"/>
        <v>0</v>
      </c>
      <c r="AD838" s="4">
        <f t="shared" si="201"/>
        <v>0</v>
      </c>
      <c r="AE838" s="40">
        <f t="shared" si="202"/>
        <v>0</v>
      </c>
      <c r="AF838" s="1"/>
      <c r="AG838" s="40"/>
      <c r="AH838" s="4"/>
      <c r="AI838" s="40"/>
      <c r="AJ838" s="40"/>
      <c r="AM838" s="119">
        <f t="shared" si="158"/>
        <v>0</v>
      </c>
      <c r="AN838" s="119">
        <f t="shared" si="157"/>
        <v>0</v>
      </c>
    </row>
    <row r="839" spans="1:40" s="122" customFormat="1" ht="19.899999999999999" customHeight="1" x14ac:dyDescent="0.2">
      <c r="A839" s="165"/>
      <c r="B839" s="39" t="s">
        <v>33</v>
      </c>
      <c r="C839" s="1">
        <v>16100</v>
      </c>
      <c r="D839" s="1"/>
      <c r="E839" s="1">
        <v>0</v>
      </c>
      <c r="F839" s="1">
        <v>0</v>
      </c>
      <c r="G839" s="40">
        <f t="shared" si="199"/>
        <v>0</v>
      </c>
      <c r="H839" s="1"/>
      <c r="I839" s="1"/>
      <c r="J839" s="1"/>
      <c r="K839" s="40"/>
      <c r="L839" s="1"/>
      <c r="M839" s="1"/>
      <c r="N839" s="1"/>
      <c r="O839" s="40">
        <f t="shared" si="200"/>
        <v>0</v>
      </c>
      <c r="P839" s="1">
        <v>0</v>
      </c>
      <c r="Q839" s="1">
        <v>0</v>
      </c>
      <c r="R839" s="1">
        <v>0</v>
      </c>
      <c r="S839" s="40">
        <v>0</v>
      </c>
      <c r="T839" s="1"/>
      <c r="U839" s="1"/>
      <c r="V839" s="1"/>
      <c r="W839" s="40">
        <v>0</v>
      </c>
      <c r="X839" s="1"/>
      <c r="Y839" s="1"/>
      <c r="Z839" s="1"/>
      <c r="AA839" s="20">
        <f t="shared" si="203"/>
        <v>0</v>
      </c>
      <c r="AB839" s="1">
        <f t="shared" si="201"/>
        <v>0</v>
      </c>
      <c r="AC839" s="40">
        <f t="shared" si="201"/>
        <v>0</v>
      </c>
      <c r="AD839" s="4">
        <f t="shared" si="201"/>
        <v>0</v>
      </c>
      <c r="AE839" s="40">
        <f t="shared" si="202"/>
        <v>0</v>
      </c>
      <c r="AF839" s="1"/>
      <c r="AG839" s="40"/>
      <c r="AH839" s="4"/>
      <c r="AI839" s="40"/>
      <c r="AJ839" s="40"/>
      <c r="AM839" s="119">
        <f t="shared" si="158"/>
        <v>0</v>
      </c>
      <c r="AN839" s="119">
        <f t="shared" si="157"/>
        <v>0</v>
      </c>
    </row>
    <row r="840" spans="1:40" s="122" customFormat="1" ht="19.899999999999999" customHeight="1" x14ac:dyDescent="0.2">
      <c r="A840" s="165"/>
      <c r="B840" s="39" t="s">
        <v>34</v>
      </c>
      <c r="C840" s="1">
        <v>11027.444050000002</v>
      </c>
      <c r="D840" s="1">
        <v>173.53899999999999</v>
      </c>
      <c r="E840" s="1">
        <v>2198.5935100000002</v>
      </c>
      <c r="F840" s="1">
        <v>2198.7670499999999</v>
      </c>
      <c r="G840" s="40">
        <f t="shared" si="199"/>
        <v>0</v>
      </c>
      <c r="H840" s="1"/>
      <c r="I840" s="1"/>
      <c r="J840" s="1"/>
      <c r="K840" s="40"/>
      <c r="L840" s="1"/>
      <c r="M840" s="1"/>
      <c r="N840" s="1"/>
      <c r="O840" s="40">
        <f t="shared" si="200"/>
        <v>4455.9950900000003</v>
      </c>
      <c r="P840" s="1">
        <v>0</v>
      </c>
      <c r="Q840" s="1">
        <v>4451.5391</v>
      </c>
      <c r="R840" s="1">
        <v>4.4559899999999999</v>
      </c>
      <c r="S840" s="40">
        <f>T840+U840+V840</f>
        <v>4455.9937600000067</v>
      </c>
      <c r="T840" s="1">
        <f>T836-SUM(T837:T839)</f>
        <v>0</v>
      </c>
      <c r="U840" s="1">
        <f>U836-SUM(U837:U839)</f>
        <v>4451.5377600000065</v>
      </c>
      <c r="V840" s="1">
        <f>V836-SUM(V837:V839)</f>
        <v>4.4560000000000173</v>
      </c>
      <c r="W840" s="40">
        <f>X840+Y840+Z840</f>
        <v>4455.9937600000067</v>
      </c>
      <c r="X840" s="1">
        <f>X836-SUM(X837:X839)</f>
        <v>0</v>
      </c>
      <c r="Y840" s="1">
        <f>U840</f>
        <v>4451.5377600000065</v>
      </c>
      <c r="Z840" s="1">
        <f>V840</f>
        <v>4.4560000000000173</v>
      </c>
      <c r="AA840" s="20">
        <f t="shared" si="203"/>
        <v>0</v>
      </c>
      <c r="AB840" s="1">
        <f t="shared" si="201"/>
        <v>0</v>
      </c>
      <c r="AC840" s="40">
        <f t="shared" si="201"/>
        <v>0</v>
      </c>
      <c r="AD840" s="4">
        <f t="shared" si="201"/>
        <v>0</v>
      </c>
      <c r="AE840" s="40">
        <f t="shared" si="202"/>
        <v>0</v>
      </c>
      <c r="AF840" s="1"/>
      <c r="AG840" s="40"/>
      <c r="AH840" s="4"/>
      <c r="AI840" s="40"/>
      <c r="AJ840" s="40"/>
      <c r="AM840" s="119">
        <f t="shared" si="158"/>
        <v>0</v>
      </c>
      <c r="AN840" s="119">
        <f t="shared" si="157"/>
        <v>0</v>
      </c>
    </row>
    <row r="841" spans="1:40" s="122" customFormat="1" ht="97.15" customHeight="1" x14ac:dyDescent="0.2">
      <c r="A841" s="165">
        <v>151</v>
      </c>
      <c r="B841" s="132" t="s">
        <v>180</v>
      </c>
      <c r="C841" s="24">
        <v>407098.93570999999</v>
      </c>
      <c r="D841" s="24">
        <f>SUM(D842:D845)</f>
        <v>12346.61017</v>
      </c>
      <c r="E841" s="24">
        <v>156747.43304999999</v>
      </c>
      <c r="F841" s="24">
        <v>156747.43304999999</v>
      </c>
      <c r="G841" s="25">
        <f t="shared" si="199"/>
        <v>0</v>
      </c>
      <c r="H841" s="26"/>
      <c r="I841" s="26"/>
      <c r="J841" s="26"/>
      <c r="K841" s="25">
        <f>L841+M841+N841</f>
        <v>0</v>
      </c>
      <c r="L841" s="26"/>
      <c r="M841" s="26"/>
      <c r="N841" s="26"/>
      <c r="O841" s="25">
        <f t="shared" si="200"/>
        <v>251155.26599999997</v>
      </c>
      <c r="P841" s="26">
        <v>0</v>
      </c>
      <c r="Q841" s="26">
        <v>250401.8</v>
      </c>
      <c r="R841" s="26">
        <v>753.46600000000001</v>
      </c>
      <c r="S841" s="40">
        <f>T841+U841+V841</f>
        <v>249261.21932</v>
      </c>
      <c r="T841" s="1">
        <v>0</v>
      </c>
      <c r="U841" s="1">
        <v>248513.43568</v>
      </c>
      <c r="V841" s="1">
        <v>747.78363999999999</v>
      </c>
      <c r="W841" s="25">
        <f>X841+Y841+Z841</f>
        <v>249261.21932</v>
      </c>
      <c r="X841" s="26">
        <v>0</v>
      </c>
      <c r="Y841" s="26">
        <v>248513.43567000001</v>
      </c>
      <c r="Z841" s="26">
        <v>747.78364999999997</v>
      </c>
      <c r="AA841" s="20">
        <f t="shared" si="203"/>
        <v>1.1141310096718371E-11</v>
      </c>
      <c r="AB841" s="1">
        <f t="shared" si="201"/>
        <v>0</v>
      </c>
      <c r="AC841" s="40">
        <f t="shared" si="201"/>
        <v>-9.9999888334423304E-6</v>
      </c>
      <c r="AD841" s="4">
        <f t="shared" si="201"/>
        <v>9.9999999747524271E-6</v>
      </c>
      <c r="AE841" s="25">
        <f t="shared" si="202"/>
        <v>0</v>
      </c>
      <c r="AF841" s="26"/>
      <c r="AG841" s="25"/>
      <c r="AH841" s="38"/>
      <c r="AI841" s="25" t="s">
        <v>181</v>
      </c>
      <c r="AJ841" s="25" t="s">
        <v>181</v>
      </c>
      <c r="AM841" s="119">
        <f t="shared" si="158"/>
        <v>0</v>
      </c>
      <c r="AN841" s="119">
        <f t="shared" si="157"/>
        <v>1.1141310096718371E-11</v>
      </c>
    </row>
    <row r="842" spans="1:40" s="122" customFormat="1" ht="19.899999999999999" customHeight="1" x14ac:dyDescent="0.2">
      <c r="A842" s="165"/>
      <c r="B842" s="39" t="s">
        <v>31</v>
      </c>
      <c r="C842" s="1">
        <v>12250</v>
      </c>
      <c r="D842" s="1">
        <f>C842</f>
        <v>12250</v>
      </c>
      <c r="E842" s="1">
        <v>12250</v>
      </c>
      <c r="F842" s="1">
        <v>12250</v>
      </c>
      <c r="G842" s="40">
        <f t="shared" si="199"/>
        <v>0</v>
      </c>
      <c r="H842" s="1"/>
      <c r="I842" s="1"/>
      <c r="J842" s="1"/>
      <c r="K842" s="40"/>
      <c r="L842" s="1"/>
      <c r="M842" s="1"/>
      <c r="N842" s="1"/>
      <c r="O842" s="40">
        <f t="shared" si="200"/>
        <v>0</v>
      </c>
      <c r="P842" s="1">
        <v>0</v>
      </c>
      <c r="Q842" s="1">
        <v>0</v>
      </c>
      <c r="R842" s="1">
        <v>0</v>
      </c>
      <c r="S842" s="40">
        <v>0</v>
      </c>
      <c r="T842" s="1"/>
      <c r="U842" s="1"/>
      <c r="V842" s="1"/>
      <c r="W842" s="40">
        <v>0</v>
      </c>
      <c r="X842" s="1"/>
      <c r="Y842" s="1"/>
      <c r="Z842" s="1"/>
      <c r="AA842" s="20">
        <f t="shared" si="203"/>
        <v>0</v>
      </c>
      <c r="AB842" s="1">
        <f t="shared" ref="AB842:AD880" si="204">X842+H842-L842-(T842-AF842)</f>
        <v>0</v>
      </c>
      <c r="AC842" s="40">
        <f t="shared" si="204"/>
        <v>0</v>
      </c>
      <c r="AD842" s="4">
        <f t="shared" si="204"/>
        <v>0</v>
      </c>
      <c r="AE842" s="40">
        <f t="shared" si="202"/>
        <v>0</v>
      </c>
      <c r="AF842" s="1"/>
      <c r="AG842" s="40"/>
      <c r="AH842" s="4"/>
      <c r="AI842" s="40"/>
      <c r="AJ842" s="40"/>
      <c r="AM842" s="119">
        <f t="shared" si="158"/>
        <v>0</v>
      </c>
      <c r="AN842" s="119">
        <f t="shared" ref="AN842:AN905" si="205">AA842-AE842</f>
        <v>0</v>
      </c>
    </row>
    <row r="843" spans="1:40" s="122" customFormat="1" ht="19.899999999999999" customHeight="1" x14ac:dyDescent="0.2">
      <c r="A843" s="165"/>
      <c r="B843" s="39" t="s">
        <v>32</v>
      </c>
      <c r="C843" s="1">
        <v>304188.14387000009</v>
      </c>
      <c r="D843" s="1"/>
      <c r="E843" s="1">
        <v>134826.93169</v>
      </c>
      <c r="F843" s="1">
        <v>134826.93169</v>
      </c>
      <c r="G843" s="40">
        <f t="shared" si="199"/>
        <v>0</v>
      </c>
      <c r="H843" s="1"/>
      <c r="I843" s="1"/>
      <c r="J843" s="1"/>
      <c r="K843" s="40"/>
      <c r="L843" s="1"/>
      <c r="M843" s="1"/>
      <c r="N843" s="1"/>
      <c r="O843" s="40">
        <f t="shared" si="200"/>
        <v>169361.21217999997</v>
      </c>
      <c r="P843" s="1">
        <v>0</v>
      </c>
      <c r="Q843" s="1">
        <v>168853.12854345998</v>
      </c>
      <c r="R843" s="1">
        <v>508.08363653999993</v>
      </c>
      <c r="S843" s="40">
        <v>168564.14518000008</v>
      </c>
      <c r="T843" s="1"/>
      <c r="U843" s="1">
        <f>S843-V843</f>
        <v>168084.20471000008</v>
      </c>
      <c r="V843" s="1">
        <v>479.94047</v>
      </c>
      <c r="W843" s="40">
        <v>168564.14518000008</v>
      </c>
      <c r="X843" s="1"/>
      <c r="Y843" s="1">
        <f>W843-Z843</f>
        <v>168084.20471000008</v>
      </c>
      <c r="Z843" s="1">
        <v>479.94047</v>
      </c>
      <c r="AA843" s="20">
        <f t="shared" si="203"/>
        <v>0</v>
      </c>
      <c r="AB843" s="1">
        <f t="shared" si="204"/>
        <v>0</v>
      </c>
      <c r="AC843" s="40">
        <f t="shared" si="204"/>
        <v>0</v>
      </c>
      <c r="AD843" s="4">
        <f t="shared" si="204"/>
        <v>0</v>
      </c>
      <c r="AE843" s="40">
        <f t="shared" si="202"/>
        <v>0</v>
      </c>
      <c r="AF843" s="1"/>
      <c r="AG843" s="40"/>
      <c r="AH843" s="4"/>
      <c r="AI843" s="40"/>
      <c r="AJ843" s="40"/>
      <c r="AM843" s="119">
        <f t="shared" ref="AM843:AM906" si="206">G843+W843-K843-S843</f>
        <v>0</v>
      </c>
      <c r="AN843" s="119">
        <f t="shared" si="205"/>
        <v>0</v>
      </c>
    </row>
    <row r="844" spans="1:40" s="122" customFormat="1" ht="19.899999999999999" customHeight="1" x14ac:dyDescent="0.2">
      <c r="A844" s="165"/>
      <c r="B844" s="39" t="s">
        <v>33</v>
      </c>
      <c r="C844" s="1">
        <v>69561.816159999988</v>
      </c>
      <c r="D844" s="1"/>
      <c r="E844" s="1">
        <v>0</v>
      </c>
      <c r="F844" s="1">
        <v>0</v>
      </c>
      <c r="G844" s="40">
        <f t="shared" si="199"/>
        <v>0</v>
      </c>
      <c r="H844" s="1"/>
      <c r="I844" s="1"/>
      <c r="J844" s="1"/>
      <c r="K844" s="40"/>
      <c r="L844" s="1"/>
      <c r="M844" s="1"/>
      <c r="N844" s="1"/>
      <c r="O844" s="40">
        <f t="shared" si="200"/>
        <v>69561.816160000017</v>
      </c>
      <c r="P844" s="1">
        <v>0</v>
      </c>
      <c r="Q844" s="1">
        <v>69353.130711520018</v>
      </c>
      <c r="R844" s="1">
        <v>208.68544847999993</v>
      </c>
      <c r="S844" s="40">
        <v>69317.182819999973</v>
      </c>
      <c r="T844" s="1"/>
      <c r="U844" s="1">
        <f>S844-V844</f>
        <v>69082.169189999971</v>
      </c>
      <c r="V844" s="1">
        <v>235.01363000000001</v>
      </c>
      <c r="W844" s="40">
        <v>69317.182819999973</v>
      </c>
      <c r="X844" s="1"/>
      <c r="Y844" s="1">
        <f>W844-Z844</f>
        <v>69082.169189999971</v>
      </c>
      <c r="Z844" s="1">
        <v>235.01363000000001</v>
      </c>
      <c r="AA844" s="20">
        <f t="shared" si="203"/>
        <v>0</v>
      </c>
      <c r="AB844" s="1">
        <f t="shared" si="204"/>
        <v>0</v>
      </c>
      <c r="AC844" s="40">
        <f t="shared" si="204"/>
        <v>0</v>
      </c>
      <c r="AD844" s="175">
        <f t="shared" si="204"/>
        <v>0</v>
      </c>
      <c r="AE844" s="40">
        <f t="shared" si="202"/>
        <v>0</v>
      </c>
      <c r="AF844" s="1"/>
      <c r="AG844" s="40"/>
      <c r="AH844" s="4"/>
      <c r="AI844" s="40"/>
      <c r="AJ844" s="40"/>
      <c r="AM844" s="119">
        <f t="shared" si="206"/>
        <v>0</v>
      </c>
      <c r="AN844" s="119">
        <f t="shared" si="205"/>
        <v>0</v>
      </c>
    </row>
    <row r="845" spans="1:40" s="122" customFormat="1" ht="19.899999999999999" customHeight="1" x14ac:dyDescent="0.2">
      <c r="A845" s="165"/>
      <c r="B845" s="39" t="s">
        <v>34</v>
      </c>
      <c r="C845" s="1">
        <v>21098.97568</v>
      </c>
      <c r="D845" s="1">
        <v>96.610169999999997</v>
      </c>
      <c r="E845" s="1">
        <v>9670.5013600000002</v>
      </c>
      <c r="F845" s="1">
        <v>9670.5013600000002</v>
      </c>
      <c r="G845" s="40">
        <f t="shared" si="199"/>
        <v>0</v>
      </c>
      <c r="H845" s="1"/>
      <c r="I845" s="1"/>
      <c r="J845" s="1"/>
      <c r="K845" s="40"/>
      <c r="L845" s="1"/>
      <c r="M845" s="1"/>
      <c r="N845" s="1"/>
      <c r="O845" s="40">
        <f t="shared" si="200"/>
        <v>12232.237659999946</v>
      </c>
      <c r="P845" s="1">
        <v>0</v>
      </c>
      <c r="Q845" s="1">
        <v>12195.540745019945</v>
      </c>
      <c r="R845" s="1">
        <v>36.69691497999986</v>
      </c>
      <c r="S845" s="40">
        <f>T845+U845+V845</f>
        <v>11379.891319999932</v>
      </c>
      <c r="T845" s="1">
        <f>T841-SUM(T842:T844)</f>
        <v>0</v>
      </c>
      <c r="U845" s="1">
        <f>U841-SUM(U842:U844)</f>
        <v>11347.061779999931</v>
      </c>
      <c r="V845" s="1">
        <f>V841-SUM(V842:V844)</f>
        <v>32.829539999999952</v>
      </c>
      <c r="W845" s="40">
        <f>X845+Y845+Z845</f>
        <v>11379.891319999942</v>
      </c>
      <c r="X845" s="1">
        <f>X841-SUM(X842:X844)</f>
        <v>0</v>
      </c>
      <c r="Y845" s="1">
        <f>Y841-SUM(Y842:Y844)</f>
        <v>11347.061769999942</v>
      </c>
      <c r="Z845" s="1">
        <f>Z841-SUM(Z842:Z844)</f>
        <v>32.829549999999927</v>
      </c>
      <c r="AA845" s="20">
        <f t="shared" si="203"/>
        <v>1.1141310096718371E-11</v>
      </c>
      <c r="AB845" s="1">
        <f t="shared" si="204"/>
        <v>0</v>
      </c>
      <c r="AC845" s="40">
        <f t="shared" si="204"/>
        <v>-9.9999888334423304E-6</v>
      </c>
      <c r="AD845" s="4">
        <f t="shared" si="204"/>
        <v>9.9999999747524271E-6</v>
      </c>
      <c r="AE845" s="40">
        <f t="shared" si="202"/>
        <v>0</v>
      </c>
      <c r="AF845" s="1"/>
      <c r="AG845" s="40"/>
      <c r="AH845" s="4"/>
      <c r="AI845" s="40"/>
      <c r="AJ845" s="40"/>
      <c r="AM845" s="119">
        <f t="shared" si="206"/>
        <v>0</v>
      </c>
      <c r="AN845" s="119">
        <f t="shared" si="205"/>
        <v>1.1141310096718371E-11</v>
      </c>
    </row>
    <row r="846" spans="1:40" s="122" customFormat="1" ht="92.45" customHeight="1" x14ac:dyDescent="0.2">
      <c r="A846" s="165">
        <v>152</v>
      </c>
      <c r="B846" s="132" t="s">
        <v>182</v>
      </c>
      <c r="C846" s="24">
        <v>886342.8715799998</v>
      </c>
      <c r="D846" s="24">
        <f>SUM(D847:D850)</f>
        <v>0</v>
      </c>
      <c r="E846" s="24">
        <v>60362.164530000002</v>
      </c>
      <c r="F846" s="24">
        <v>60362.164531999995</v>
      </c>
      <c r="G846" s="25">
        <f t="shared" si="199"/>
        <v>0</v>
      </c>
      <c r="H846" s="26"/>
      <c r="I846" s="26"/>
      <c r="J846" s="26"/>
      <c r="K846" s="25">
        <f>L846+M846+N846</f>
        <v>0</v>
      </c>
      <c r="L846" s="26"/>
      <c r="M846" s="26"/>
      <c r="N846" s="26"/>
      <c r="O846" s="25">
        <f t="shared" si="200"/>
        <v>662010.679</v>
      </c>
      <c r="P846" s="26">
        <v>378491</v>
      </c>
      <c r="Q846" s="26">
        <v>282385.59999999998</v>
      </c>
      <c r="R846" s="26">
        <v>1134.079</v>
      </c>
      <c r="S846" s="40">
        <f>T846+U846+V846</f>
        <v>662010.05426</v>
      </c>
      <c r="T846" s="1">
        <v>378491</v>
      </c>
      <c r="U846" s="1">
        <v>282384.97526000004</v>
      </c>
      <c r="V846" s="1">
        <v>1134.079</v>
      </c>
      <c r="W846" s="25">
        <f>X846+Y846+Z846</f>
        <v>662010.05425999989</v>
      </c>
      <c r="X846" s="26">
        <v>378490.99999999994</v>
      </c>
      <c r="Y846" s="26">
        <v>282384.97525999992</v>
      </c>
      <c r="Z846" s="26">
        <v>1134.079</v>
      </c>
      <c r="AA846" s="20">
        <f t="shared" si="203"/>
        <v>0</v>
      </c>
      <c r="AB846" s="1">
        <f t="shared" si="204"/>
        <v>0</v>
      </c>
      <c r="AC846" s="40">
        <f t="shared" si="204"/>
        <v>0</v>
      </c>
      <c r="AD846" s="4">
        <f t="shared" si="204"/>
        <v>0</v>
      </c>
      <c r="AE846" s="25">
        <f t="shared" si="202"/>
        <v>0</v>
      </c>
      <c r="AF846" s="26"/>
      <c r="AG846" s="25"/>
      <c r="AH846" s="38"/>
      <c r="AI846" s="25"/>
      <c r="AJ846" s="25"/>
      <c r="AM846" s="119">
        <f t="shared" si="206"/>
        <v>0</v>
      </c>
      <c r="AN846" s="119">
        <f t="shared" si="205"/>
        <v>0</v>
      </c>
    </row>
    <row r="847" spans="1:40" s="122" customFormat="1" ht="19.899999999999999" customHeight="1" x14ac:dyDescent="0.2">
      <c r="A847" s="165"/>
      <c r="B847" s="39" t="s">
        <v>31</v>
      </c>
      <c r="C847" s="1">
        <v>0</v>
      </c>
      <c r="D847" s="1">
        <f>C847</f>
        <v>0</v>
      </c>
      <c r="E847" s="1">
        <v>0</v>
      </c>
      <c r="F847" s="1">
        <v>0</v>
      </c>
      <c r="G847" s="40">
        <f t="shared" si="199"/>
        <v>0</v>
      </c>
      <c r="H847" s="1"/>
      <c r="I847" s="1"/>
      <c r="J847" s="1"/>
      <c r="K847" s="40"/>
      <c r="L847" s="1"/>
      <c r="M847" s="1"/>
      <c r="N847" s="1"/>
      <c r="O847" s="40">
        <f t="shared" si="200"/>
        <v>0</v>
      </c>
      <c r="P847" s="1">
        <v>0</v>
      </c>
      <c r="Q847" s="1">
        <v>0</v>
      </c>
      <c r="R847" s="1">
        <v>0</v>
      </c>
      <c r="S847" s="40">
        <v>0</v>
      </c>
      <c r="T847" s="1"/>
      <c r="U847" s="1"/>
      <c r="V847" s="1"/>
      <c r="W847" s="40">
        <v>0</v>
      </c>
      <c r="X847" s="1"/>
      <c r="Y847" s="1"/>
      <c r="Z847" s="1"/>
      <c r="AA847" s="20">
        <f t="shared" si="203"/>
        <v>0</v>
      </c>
      <c r="AB847" s="1">
        <f t="shared" si="204"/>
        <v>0</v>
      </c>
      <c r="AC847" s="40">
        <f t="shared" si="204"/>
        <v>0</v>
      </c>
      <c r="AD847" s="4">
        <f t="shared" si="204"/>
        <v>0</v>
      </c>
      <c r="AE847" s="40">
        <f t="shared" si="202"/>
        <v>0</v>
      </c>
      <c r="AF847" s="1"/>
      <c r="AG847" s="40"/>
      <c r="AH847" s="4"/>
      <c r="AI847" s="40"/>
      <c r="AJ847" s="40"/>
      <c r="AM847" s="119">
        <f t="shared" si="206"/>
        <v>0</v>
      </c>
      <c r="AN847" s="119">
        <f t="shared" si="205"/>
        <v>0</v>
      </c>
    </row>
    <row r="848" spans="1:40" s="122" customFormat="1" ht="19.899999999999999" customHeight="1" x14ac:dyDescent="0.2">
      <c r="A848" s="165"/>
      <c r="B848" s="39" t="s">
        <v>32</v>
      </c>
      <c r="C848" s="1">
        <v>697665.87299999991</v>
      </c>
      <c r="D848" s="1"/>
      <c r="E848" s="1">
        <v>57228.709000000003</v>
      </c>
      <c r="F848" s="1">
        <v>57228.709000000003</v>
      </c>
      <c r="G848" s="40">
        <f t="shared" si="199"/>
        <v>0</v>
      </c>
      <c r="H848" s="1"/>
      <c r="I848" s="1"/>
      <c r="J848" s="1"/>
      <c r="K848" s="40"/>
      <c r="L848" s="1"/>
      <c r="M848" s="1"/>
      <c r="N848" s="1"/>
      <c r="O848" s="40">
        <f t="shared" si="200"/>
        <v>607227.54344000004</v>
      </c>
      <c r="P848" s="1">
        <v>378491</v>
      </c>
      <c r="Q848" s="1">
        <v>227821.59698631999</v>
      </c>
      <c r="R848" s="1">
        <v>914.94645367999999</v>
      </c>
      <c r="S848" s="40">
        <v>607226.91870000004</v>
      </c>
      <c r="T848" s="1">
        <v>378490.99999999994</v>
      </c>
      <c r="U848" s="1">
        <f>S848-T848-V848</f>
        <v>227732.57110000009</v>
      </c>
      <c r="V848" s="1">
        <v>1003.3476000000001</v>
      </c>
      <c r="W848" s="40">
        <v>607226.91869999992</v>
      </c>
      <c r="X848" s="1">
        <v>378490.99999999994</v>
      </c>
      <c r="Y848" s="1">
        <f>W848-X848-Z848</f>
        <v>227732.57109999997</v>
      </c>
      <c r="Z848" s="1">
        <v>1003.3476000000001</v>
      </c>
      <c r="AA848" s="20">
        <f t="shared" si="203"/>
        <v>0</v>
      </c>
      <c r="AB848" s="1">
        <f t="shared" si="204"/>
        <v>0</v>
      </c>
      <c r="AC848" s="40">
        <f t="shared" si="204"/>
        <v>0</v>
      </c>
      <c r="AD848" s="4">
        <f t="shared" si="204"/>
        <v>0</v>
      </c>
      <c r="AE848" s="40">
        <f t="shared" si="202"/>
        <v>0</v>
      </c>
      <c r="AF848" s="1"/>
      <c r="AG848" s="40"/>
      <c r="AH848" s="4"/>
      <c r="AI848" s="40"/>
      <c r="AJ848" s="40"/>
      <c r="AM848" s="119">
        <f t="shared" si="206"/>
        <v>0</v>
      </c>
      <c r="AN848" s="119">
        <f t="shared" si="205"/>
        <v>0</v>
      </c>
    </row>
    <row r="849" spans="1:40" s="122" customFormat="1" ht="19.899999999999999" customHeight="1" x14ac:dyDescent="0.2">
      <c r="A849" s="165"/>
      <c r="B849" s="39" t="s">
        <v>33</v>
      </c>
      <c r="C849" s="1">
        <v>127700.367</v>
      </c>
      <c r="D849" s="1"/>
      <c r="E849" s="1">
        <v>0</v>
      </c>
      <c r="F849" s="1">
        <v>0</v>
      </c>
      <c r="G849" s="40">
        <f t="shared" si="199"/>
        <v>0</v>
      </c>
      <c r="H849" s="1"/>
      <c r="I849" s="1"/>
      <c r="J849" s="1"/>
      <c r="K849" s="40"/>
      <c r="L849" s="1"/>
      <c r="M849" s="1"/>
      <c r="N849" s="1"/>
      <c r="O849" s="40">
        <f t="shared" si="200"/>
        <v>0</v>
      </c>
      <c r="P849" s="1">
        <v>0</v>
      </c>
      <c r="Q849" s="1">
        <v>0</v>
      </c>
      <c r="R849" s="1">
        <v>0</v>
      </c>
      <c r="S849" s="40">
        <v>0</v>
      </c>
      <c r="T849" s="1"/>
      <c r="U849" s="1"/>
      <c r="V849" s="1"/>
      <c r="W849" s="40">
        <v>0</v>
      </c>
      <c r="X849" s="1"/>
      <c r="Y849" s="1"/>
      <c r="Z849" s="1"/>
      <c r="AA849" s="20">
        <f t="shared" si="203"/>
        <v>0</v>
      </c>
      <c r="AB849" s="1">
        <f t="shared" si="204"/>
        <v>0</v>
      </c>
      <c r="AC849" s="40">
        <f t="shared" si="204"/>
        <v>0</v>
      </c>
      <c r="AD849" s="4">
        <f t="shared" si="204"/>
        <v>0</v>
      </c>
      <c r="AE849" s="40">
        <f t="shared" si="202"/>
        <v>0</v>
      </c>
      <c r="AF849" s="1"/>
      <c r="AG849" s="40"/>
      <c r="AH849" s="4"/>
      <c r="AI849" s="40"/>
      <c r="AJ849" s="40"/>
      <c r="AM849" s="119">
        <f t="shared" si="206"/>
        <v>0</v>
      </c>
      <c r="AN849" s="119">
        <f t="shared" si="205"/>
        <v>0</v>
      </c>
    </row>
    <row r="850" spans="1:40" s="122" customFormat="1" ht="19.899999999999999" customHeight="1" x14ac:dyDescent="0.2">
      <c r="A850" s="165"/>
      <c r="B850" s="39" t="s">
        <v>34</v>
      </c>
      <c r="C850" s="1">
        <v>60976.631580000001</v>
      </c>
      <c r="D850" s="1"/>
      <c r="E850" s="1">
        <v>3133.4555300000002</v>
      </c>
      <c r="F850" s="1">
        <v>3133.4555300000002</v>
      </c>
      <c r="G850" s="40">
        <f t="shared" si="199"/>
        <v>0</v>
      </c>
      <c r="H850" s="1"/>
      <c r="I850" s="1"/>
      <c r="J850" s="1"/>
      <c r="K850" s="40"/>
      <c r="L850" s="1"/>
      <c r="M850" s="1"/>
      <c r="N850" s="1"/>
      <c r="O850" s="40">
        <f t="shared" si="200"/>
        <v>54783.135559999995</v>
      </c>
      <c r="P850" s="1">
        <v>0</v>
      </c>
      <c r="Q850" s="1">
        <v>54564.003013679998</v>
      </c>
      <c r="R850" s="1">
        <v>219.13254632000002</v>
      </c>
      <c r="S850" s="40">
        <f>T850+U850+V850</f>
        <v>54783.135559999944</v>
      </c>
      <c r="T850" s="1">
        <f>T846-SUM(T847:T849)</f>
        <v>0</v>
      </c>
      <c r="U850" s="1">
        <f>U846-SUM(U847:U849)</f>
        <v>54652.404159999947</v>
      </c>
      <c r="V850" s="1">
        <f>V846-SUM(V847:V849)</f>
        <v>130.73139999999989</v>
      </c>
      <c r="W850" s="40">
        <f>X850+Y850+Z850</f>
        <v>54783.135559999944</v>
      </c>
      <c r="X850" s="1">
        <f>X846-SUM(X847:X849)</f>
        <v>0</v>
      </c>
      <c r="Y850" s="1">
        <f>Y846-SUM(Y847:Y849)</f>
        <v>54652.404159999947</v>
      </c>
      <c r="Z850" s="1">
        <f>Z846-SUM(Z847:Z849)</f>
        <v>130.73139999999989</v>
      </c>
      <c r="AA850" s="20">
        <f t="shared" si="203"/>
        <v>0</v>
      </c>
      <c r="AB850" s="1">
        <f t="shared" si="204"/>
        <v>0</v>
      </c>
      <c r="AC850" s="40">
        <f>Y850+I850-M850-(U850-AG850)</f>
        <v>0</v>
      </c>
      <c r="AD850" s="4">
        <f t="shared" si="204"/>
        <v>0</v>
      </c>
      <c r="AE850" s="40">
        <f t="shared" si="202"/>
        <v>0</v>
      </c>
      <c r="AF850" s="1"/>
      <c r="AG850" s="40"/>
      <c r="AH850" s="4"/>
      <c r="AI850" s="40"/>
      <c r="AJ850" s="40"/>
      <c r="AM850" s="119">
        <f t="shared" si="206"/>
        <v>0</v>
      </c>
      <c r="AN850" s="119">
        <f t="shared" si="205"/>
        <v>0</v>
      </c>
    </row>
    <row r="851" spans="1:40" s="122" customFormat="1" ht="77.45" customHeight="1" x14ac:dyDescent="0.2">
      <c r="A851" s="165">
        <v>153</v>
      </c>
      <c r="B851" s="132" t="s">
        <v>183</v>
      </c>
      <c r="C851" s="24">
        <v>103900</v>
      </c>
      <c r="D851" s="24">
        <f>SUM(D852:D855)</f>
        <v>9081.3088200000002</v>
      </c>
      <c r="E851" s="24">
        <v>2902.87</v>
      </c>
      <c r="F851" s="24">
        <v>2902.87</v>
      </c>
      <c r="G851" s="25">
        <f t="shared" si="199"/>
        <v>0</v>
      </c>
      <c r="H851" s="26"/>
      <c r="I851" s="26"/>
      <c r="J851" s="26"/>
      <c r="K851" s="25">
        <f>L851+M851+N851</f>
        <v>0</v>
      </c>
      <c r="L851" s="26"/>
      <c r="M851" s="26"/>
      <c r="N851" s="26"/>
      <c r="O851" s="25">
        <f t="shared" si="200"/>
        <v>1668.9690000000001</v>
      </c>
      <c r="P851" s="26">
        <v>0</v>
      </c>
      <c r="Q851" s="26">
        <v>1667.3</v>
      </c>
      <c r="R851" s="26">
        <v>1.6689999999999998</v>
      </c>
      <c r="S851" s="40">
        <f>T851+U851+V851</f>
        <v>1668.9388200000001</v>
      </c>
      <c r="T851" s="1">
        <v>0</v>
      </c>
      <c r="U851" s="1">
        <v>1667.2698800000001</v>
      </c>
      <c r="V851" s="1">
        <v>1.6689400000000001</v>
      </c>
      <c r="W851" s="25">
        <f>X851+Y851+Z851</f>
        <v>1668.9388200000001</v>
      </c>
      <c r="X851" s="26">
        <v>0</v>
      </c>
      <c r="Y851" s="26">
        <v>1667.2698800000001</v>
      </c>
      <c r="Z851" s="26">
        <v>1.6689400000000001</v>
      </c>
      <c r="AA851" s="20">
        <f t="shared" si="203"/>
        <v>0</v>
      </c>
      <c r="AB851" s="1">
        <f t="shared" si="204"/>
        <v>0</v>
      </c>
      <c r="AC851" s="40">
        <f t="shared" si="204"/>
        <v>0</v>
      </c>
      <c r="AD851" s="4">
        <f t="shared" si="204"/>
        <v>0</v>
      </c>
      <c r="AE851" s="25">
        <f t="shared" si="202"/>
        <v>0</v>
      </c>
      <c r="AF851" s="26"/>
      <c r="AG851" s="25"/>
      <c r="AH851" s="38"/>
      <c r="AI851" s="25"/>
      <c r="AJ851" s="25"/>
      <c r="AM851" s="119">
        <f t="shared" si="206"/>
        <v>0</v>
      </c>
      <c r="AN851" s="119">
        <f t="shared" si="205"/>
        <v>0</v>
      </c>
    </row>
    <row r="852" spans="1:40" s="122" customFormat="1" ht="19.899999999999999" customHeight="1" x14ac:dyDescent="0.2">
      <c r="A852" s="165"/>
      <c r="B852" s="39" t="s">
        <v>31</v>
      </c>
      <c r="C852" s="1">
        <v>4400</v>
      </c>
      <c r="D852" s="1">
        <f>C852</f>
        <v>4400</v>
      </c>
      <c r="E852" s="1">
        <v>2803.37</v>
      </c>
      <c r="F852" s="1">
        <v>2803.37</v>
      </c>
      <c r="G852" s="40">
        <f t="shared" si="199"/>
        <v>0</v>
      </c>
      <c r="H852" s="1"/>
      <c r="I852" s="1"/>
      <c r="J852" s="1"/>
      <c r="K852" s="40"/>
      <c r="L852" s="1"/>
      <c r="M852" s="1"/>
      <c r="N852" s="1"/>
      <c r="O852" s="40">
        <f t="shared" si="200"/>
        <v>1596.63</v>
      </c>
      <c r="P852" s="1">
        <v>0</v>
      </c>
      <c r="Q852" s="1">
        <v>1595.0333700000001</v>
      </c>
      <c r="R852" s="1">
        <v>1.59663</v>
      </c>
      <c r="S852" s="40">
        <v>1596.63</v>
      </c>
      <c r="T852" s="1"/>
      <c r="U852" s="1">
        <f>S852-V852</f>
        <v>1595.0333700000001</v>
      </c>
      <c r="V852" s="1">
        <v>1.59663</v>
      </c>
      <c r="W852" s="40">
        <v>1596.63</v>
      </c>
      <c r="X852" s="1"/>
      <c r="Y852" s="1">
        <v>1595.0333700000001</v>
      </c>
      <c r="Z852" s="1">
        <v>1.59663</v>
      </c>
      <c r="AA852" s="20">
        <f t="shared" si="203"/>
        <v>0</v>
      </c>
      <c r="AB852" s="1">
        <f t="shared" si="204"/>
        <v>0</v>
      </c>
      <c r="AC852" s="40">
        <f t="shared" si="204"/>
        <v>0</v>
      </c>
      <c r="AD852" s="4">
        <f t="shared" si="204"/>
        <v>0</v>
      </c>
      <c r="AE852" s="40">
        <f t="shared" si="202"/>
        <v>0</v>
      </c>
      <c r="AF852" s="1"/>
      <c r="AG852" s="40"/>
      <c r="AH852" s="4"/>
      <c r="AI852" s="40"/>
      <c r="AJ852" s="40"/>
      <c r="AM852" s="119">
        <f t="shared" si="206"/>
        <v>0</v>
      </c>
      <c r="AN852" s="119">
        <f t="shared" si="205"/>
        <v>0</v>
      </c>
    </row>
    <row r="853" spans="1:40" s="122" customFormat="1" ht="19.899999999999999" customHeight="1" x14ac:dyDescent="0.2">
      <c r="A853" s="165"/>
      <c r="B853" s="39" t="s">
        <v>32</v>
      </c>
      <c r="C853" s="1">
        <v>94818.691179999994</v>
      </c>
      <c r="D853" s="1"/>
      <c r="E853" s="1">
        <v>0</v>
      </c>
      <c r="F853" s="1">
        <v>0</v>
      </c>
      <c r="G853" s="40">
        <f t="shared" si="199"/>
        <v>0</v>
      </c>
      <c r="H853" s="1"/>
      <c r="I853" s="1"/>
      <c r="J853" s="1"/>
      <c r="K853" s="40"/>
      <c r="L853" s="1"/>
      <c r="M853" s="1"/>
      <c r="N853" s="1"/>
      <c r="O853" s="40">
        <f t="shared" si="200"/>
        <v>0</v>
      </c>
      <c r="P853" s="1">
        <v>0</v>
      </c>
      <c r="Q853" s="1">
        <v>0</v>
      </c>
      <c r="R853" s="1">
        <v>0</v>
      </c>
      <c r="S853" s="40">
        <v>0</v>
      </c>
      <c r="T853" s="1"/>
      <c r="U853" s="1"/>
      <c r="V853" s="1"/>
      <c r="W853" s="40">
        <v>0</v>
      </c>
      <c r="X853" s="1"/>
      <c r="Y853" s="1"/>
      <c r="Z853" s="1"/>
      <c r="AA853" s="20">
        <f t="shared" si="203"/>
        <v>0</v>
      </c>
      <c r="AB853" s="1">
        <f t="shared" si="204"/>
        <v>0</v>
      </c>
      <c r="AC853" s="40">
        <f t="shared" si="204"/>
        <v>0</v>
      </c>
      <c r="AD853" s="4">
        <f t="shared" si="204"/>
        <v>0</v>
      </c>
      <c r="AE853" s="40">
        <f t="shared" si="202"/>
        <v>0</v>
      </c>
      <c r="AF853" s="1"/>
      <c r="AG853" s="40"/>
      <c r="AH853" s="4"/>
      <c r="AI853" s="40"/>
      <c r="AJ853" s="40"/>
      <c r="AM853" s="119">
        <f t="shared" si="206"/>
        <v>0</v>
      </c>
      <c r="AN853" s="119">
        <f t="shared" si="205"/>
        <v>0</v>
      </c>
    </row>
    <row r="854" spans="1:40" s="122" customFormat="1" ht="19.899999999999999" customHeight="1" x14ac:dyDescent="0.2">
      <c r="A854" s="165"/>
      <c r="B854" s="39" t="s">
        <v>33</v>
      </c>
      <c r="C854" s="1">
        <v>0</v>
      </c>
      <c r="D854" s="1"/>
      <c r="E854" s="1">
        <v>0</v>
      </c>
      <c r="F854" s="1">
        <v>0</v>
      </c>
      <c r="G854" s="40">
        <f t="shared" si="199"/>
        <v>0</v>
      </c>
      <c r="H854" s="1"/>
      <c r="I854" s="1"/>
      <c r="J854" s="1"/>
      <c r="K854" s="40"/>
      <c r="L854" s="1"/>
      <c r="M854" s="1"/>
      <c r="N854" s="1"/>
      <c r="O854" s="40">
        <f t="shared" si="200"/>
        <v>0</v>
      </c>
      <c r="P854" s="1">
        <v>0</v>
      </c>
      <c r="Q854" s="1">
        <v>0</v>
      </c>
      <c r="R854" s="1">
        <v>0</v>
      </c>
      <c r="S854" s="40">
        <v>0</v>
      </c>
      <c r="T854" s="1"/>
      <c r="U854" s="1"/>
      <c r="V854" s="1"/>
      <c r="W854" s="40">
        <v>0</v>
      </c>
      <c r="X854" s="1"/>
      <c r="Y854" s="1"/>
      <c r="Z854" s="1"/>
      <c r="AA854" s="20">
        <f t="shared" si="203"/>
        <v>0</v>
      </c>
      <c r="AB854" s="1">
        <f t="shared" si="204"/>
        <v>0</v>
      </c>
      <c r="AC854" s="40">
        <f t="shared" si="204"/>
        <v>0</v>
      </c>
      <c r="AD854" s="4">
        <f t="shared" si="204"/>
        <v>0</v>
      </c>
      <c r="AE854" s="40">
        <f t="shared" si="202"/>
        <v>0</v>
      </c>
      <c r="AF854" s="1"/>
      <c r="AG854" s="40"/>
      <c r="AH854" s="4"/>
      <c r="AI854" s="40"/>
      <c r="AJ854" s="40"/>
      <c r="AM854" s="119">
        <f t="shared" si="206"/>
        <v>0</v>
      </c>
      <c r="AN854" s="119">
        <f t="shared" si="205"/>
        <v>0</v>
      </c>
    </row>
    <row r="855" spans="1:40" s="122" customFormat="1" ht="19.899999999999999" customHeight="1" x14ac:dyDescent="0.2">
      <c r="A855" s="165"/>
      <c r="B855" s="39" t="s">
        <v>34</v>
      </c>
      <c r="C855" s="1">
        <v>4681.3088200000002</v>
      </c>
      <c r="D855" s="1">
        <f>C855</f>
        <v>4681.3088200000002</v>
      </c>
      <c r="E855" s="1">
        <v>99.5</v>
      </c>
      <c r="F855" s="1">
        <v>99.5</v>
      </c>
      <c r="G855" s="40">
        <f t="shared" si="199"/>
        <v>0</v>
      </c>
      <c r="H855" s="1"/>
      <c r="I855" s="1"/>
      <c r="J855" s="1"/>
      <c r="K855" s="40"/>
      <c r="L855" s="1"/>
      <c r="M855" s="1"/>
      <c r="N855" s="1"/>
      <c r="O855" s="40">
        <f t="shared" si="200"/>
        <v>72.338999999999857</v>
      </c>
      <c r="P855" s="1">
        <v>0</v>
      </c>
      <c r="Q855" s="1">
        <v>72.26662999999985</v>
      </c>
      <c r="R855" s="1">
        <v>7.2369999999999823E-2</v>
      </c>
      <c r="S855" s="40">
        <f>T855+U855+V855</f>
        <v>72.308819999999955</v>
      </c>
      <c r="T855" s="1">
        <f>T851-SUM(T852:T854)</f>
        <v>0</v>
      </c>
      <c r="U855" s="1">
        <f>U851-SUM(U852:U854)</f>
        <v>72.236509999999953</v>
      </c>
      <c r="V855" s="1">
        <f>V851-SUM(V852:V854)</f>
        <v>7.2310000000000096E-2</v>
      </c>
      <c r="W855" s="40">
        <f>X855+Y855+Z855</f>
        <v>72.308819999999955</v>
      </c>
      <c r="X855" s="1">
        <f>X851-SUM(X852:X854)</f>
        <v>0</v>
      </c>
      <c r="Y855" s="1">
        <f>Y851-SUM(Y852:Y854)</f>
        <v>72.236509999999953</v>
      </c>
      <c r="Z855" s="1">
        <f>Z851-SUM(Z852:Z854)</f>
        <v>7.2310000000000096E-2</v>
      </c>
      <c r="AA855" s="20">
        <f t="shared" si="203"/>
        <v>0</v>
      </c>
      <c r="AB855" s="1">
        <f t="shared" si="204"/>
        <v>0</v>
      </c>
      <c r="AC855" s="40">
        <f t="shared" si="204"/>
        <v>0</v>
      </c>
      <c r="AD855" s="4">
        <f t="shared" si="204"/>
        <v>0</v>
      </c>
      <c r="AE855" s="40">
        <f t="shared" si="202"/>
        <v>0</v>
      </c>
      <c r="AF855" s="1"/>
      <c r="AG855" s="40"/>
      <c r="AH855" s="4"/>
      <c r="AI855" s="40"/>
      <c r="AJ855" s="40"/>
      <c r="AM855" s="119">
        <f t="shared" si="206"/>
        <v>0</v>
      </c>
      <c r="AN855" s="119">
        <f t="shared" si="205"/>
        <v>0</v>
      </c>
    </row>
    <row r="856" spans="1:40" s="122" customFormat="1" ht="117" customHeight="1" x14ac:dyDescent="0.2">
      <c r="A856" s="176">
        <v>154</v>
      </c>
      <c r="B856" s="134" t="s">
        <v>184</v>
      </c>
      <c r="C856" s="24">
        <v>385908.17103999999</v>
      </c>
      <c r="D856" s="24">
        <f>SUM(D857:D860)</f>
        <v>0</v>
      </c>
      <c r="E856" s="24">
        <v>0</v>
      </c>
      <c r="F856" s="24">
        <v>0</v>
      </c>
      <c r="G856" s="25">
        <f t="shared" si="199"/>
        <v>0</v>
      </c>
      <c r="H856" s="26"/>
      <c r="I856" s="26"/>
      <c r="J856" s="26"/>
      <c r="K856" s="25">
        <f>L856+M856+N856</f>
        <v>0</v>
      </c>
      <c r="L856" s="26"/>
      <c r="M856" s="26"/>
      <c r="N856" s="26"/>
      <c r="O856" s="25">
        <f t="shared" si="200"/>
        <v>235943.77499999999</v>
      </c>
      <c r="P856" s="26">
        <v>0</v>
      </c>
      <c r="Q856" s="26">
        <v>235000</v>
      </c>
      <c r="R856" s="26">
        <v>943.77499999999998</v>
      </c>
      <c r="S856" s="40">
        <f>T856+U856+V856</f>
        <v>235871.89955</v>
      </c>
      <c r="T856" s="1">
        <v>0</v>
      </c>
      <c r="U856" s="1">
        <v>234928.41195000001</v>
      </c>
      <c r="V856" s="1">
        <v>943.48759999999993</v>
      </c>
      <c r="W856" s="25">
        <f>X856+Y856+Z856</f>
        <v>235871.89955</v>
      </c>
      <c r="X856" s="26">
        <v>0</v>
      </c>
      <c r="Y856" s="26">
        <v>234928.41195000001</v>
      </c>
      <c r="Z856" s="26">
        <v>943.48760000000004</v>
      </c>
      <c r="AA856" s="20">
        <f t="shared" si="203"/>
        <v>0</v>
      </c>
      <c r="AB856" s="1">
        <f t="shared" si="204"/>
        <v>0</v>
      </c>
      <c r="AC856" s="40">
        <f t="shared" si="204"/>
        <v>0</v>
      </c>
      <c r="AD856" s="4">
        <f t="shared" si="204"/>
        <v>0</v>
      </c>
      <c r="AE856" s="25">
        <f t="shared" si="202"/>
        <v>0</v>
      </c>
      <c r="AF856" s="26"/>
      <c r="AG856" s="25"/>
      <c r="AH856" s="38"/>
      <c r="AI856" s="25"/>
      <c r="AJ856" s="25"/>
      <c r="AM856" s="119">
        <f t="shared" si="206"/>
        <v>0</v>
      </c>
      <c r="AN856" s="119">
        <f t="shared" si="205"/>
        <v>0</v>
      </c>
    </row>
    <row r="857" spans="1:40" s="122" customFormat="1" ht="19.899999999999999" customHeight="1" x14ac:dyDescent="0.2">
      <c r="A857" s="176"/>
      <c r="B857" s="39" t="s">
        <v>31</v>
      </c>
      <c r="C857" s="1">
        <v>0</v>
      </c>
      <c r="D857" s="1">
        <f>C857</f>
        <v>0</v>
      </c>
      <c r="E857" s="1">
        <v>0</v>
      </c>
      <c r="F857" s="1">
        <v>0</v>
      </c>
      <c r="G857" s="40">
        <f t="shared" si="199"/>
        <v>0</v>
      </c>
      <c r="H857" s="1"/>
      <c r="I857" s="1"/>
      <c r="J857" s="1"/>
      <c r="K857" s="40"/>
      <c r="L857" s="1"/>
      <c r="M857" s="1"/>
      <c r="N857" s="1"/>
      <c r="O857" s="40">
        <f t="shared" si="200"/>
        <v>0</v>
      </c>
      <c r="P857" s="1">
        <v>0</v>
      </c>
      <c r="Q857" s="1">
        <v>0</v>
      </c>
      <c r="R857" s="1">
        <v>0</v>
      </c>
      <c r="S857" s="40">
        <v>0</v>
      </c>
      <c r="T857" s="1"/>
      <c r="U857" s="1"/>
      <c r="V857" s="1"/>
      <c r="W857" s="40">
        <v>0</v>
      </c>
      <c r="X857" s="1"/>
      <c r="Y857" s="1"/>
      <c r="Z857" s="1"/>
      <c r="AA857" s="20">
        <f t="shared" si="203"/>
        <v>0</v>
      </c>
      <c r="AB857" s="1">
        <f t="shared" si="204"/>
        <v>0</v>
      </c>
      <c r="AC857" s="40">
        <f t="shared" si="204"/>
        <v>0</v>
      </c>
      <c r="AD857" s="4">
        <f t="shared" si="204"/>
        <v>0</v>
      </c>
      <c r="AE857" s="40">
        <f t="shared" si="202"/>
        <v>0</v>
      </c>
      <c r="AF857" s="1"/>
      <c r="AG857" s="40"/>
      <c r="AH857" s="4"/>
      <c r="AI857" s="40"/>
      <c r="AJ857" s="40"/>
      <c r="AM857" s="119">
        <f t="shared" si="206"/>
        <v>0</v>
      </c>
      <c r="AN857" s="119">
        <f t="shared" si="205"/>
        <v>0</v>
      </c>
    </row>
    <row r="858" spans="1:40" s="122" customFormat="1" ht="19.899999999999999" customHeight="1" x14ac:dyDescent="0.2">
      <c r="A858" s="176"/>
      <c r="B858" s="39" t="s">
        <v>32</v>
      </c>
      <c r="C858" s="1">
        <v>321863.78503999999</v>
      </c>
      <c r="D858" s="1"/>
      <c r="E858" s="1">
        <v>0</v>
      </c>
      <c r="F858" s="1">
        <v>0</v>
      </c>
      <c r="G858" s="40">
        <f t="shared" si="199"/>
        <v>0</v>
      </c>
      <c r="H858" s="1"/>
      <c r="I858" s="1"/>
      <c r="J858" s="1"/>
      <c r="K858" s="40"/>
      <c r="L858" s="1"/>
      <c r="M858" s="1"/>
      <c r="N858" s="1"/>
      <c r="O858" s="40">
        <f t="shared" si="200"/>
        <v>222903.60267000002</v>
      </c>
      <c r="P858" s="1">
        <v>0</v>
      </c>
      <c r="Q858" s="1">
        <v>222011.98826000001</v>
      </c>
      <c r="R858" s="1">
        <v>891.61441000000002</v>
      </c>
      <c r="S858" s="40">
        <v>222903.60267000002</v>
      </c>
      <c r="T858" s="1"/>
      <c r="U858" s="1">
        <v>222011.98826000001</v>
      </c>
      <c r="V858" s="1">
        <v>891.61441000000002</v>
      </c>
      <c r="W858" s="40">
        <v>222903.60267000002</v>
      </c>
      <c r="X858" s="1"/>
      <c r="Y858" s="1">
        <v>222011.98826000001</v>
      </c>
      <c r="Z858" s="1">
        <v>891.61441000000002</v>
      </c>
      <c r="AA858" s="20">
        <f t="shared" si="203"/>
        <v>0</v>
      </c>
      <c r="AB858" s="1">
        <f t="shared" si="204"/>
        <v>0</v>
      </c>
      <c r="AC858" s="40">
        <f t="shared" si="204"/>
        <v>0</v>
      </c>
      <c r="AD858" s="4">
        <f t="shared" si="204"/>
        <v>0</v>
      </c>
      <c r="AE858" s="40">
        <f t="shared" si="202"/>
        <v>0</v>
      </c>
      <c r="AF858" s="1"/>
      <c r="AG858" s="40"/>
      <c r="AH858" s="4"/>
      <c r="AI858" s="40"/>
      <c r="AJ858" s="40"/>
      <c r="AM858" s="119">
        <f t="shared" si="206"/>
        <v>0</v>
      </c>
      <c r="AN858" s="119">
        <f t="shared" si="205"/>
        <v>0</v>
      </c>
    </row>
    <row r="859" spans="1:40" s="122" customFormat="1" ht="19.899999999999999" customHeight="1" x14ac:dyDescent="0.2">
      <c r="A859" s="176"/>
      <c r="B859" s="39" t="s">
        <v>33</v>
      </c>
      <c r="C859" s="1">
        <v>45214</v>
      </c>
      <c r="D859" s="1"/>
      <c r="E859" s="1">
        <v>0</v>
      </c>
      <c r="F859" s="1">
        <v>0</v>
      </c>
      <c r="G859" s="40">
        <f t="shared" si="199"/>
        <v>0</v>
      </c>
      <c r="H859" s="1"/>
      <c r="I859" s="1"/>
      <c r="J859" s="1"/>
      <c r="K859" s="40"/>
      <c r="L859" s="1"/>
      <c r="M859" s="1"/>
      <c r="N859" s="1"/>
      <c r="O859" s="40">
        <f t="shared" si="200"/>
        <v>0</v>
      </c>
      <c r="P859" s="1">
        <v>0</v>
      </c>
      <c r="Q859" s="1">
        <v>0</v>
      </c>
      <c r="R859" s="1">
        <v>0</v>
      </c>
      <c r="S859" s="40">
        <v>0</v>
      </c>
      <c r="T859" s="1"/>
      <c r="U859" s="1"/>
      <c r="V859" s="1"/>
      <c r="W859" s="40">
        <v>0</v>
      </c>
      <c r="X859" s="1"/>
      <c r="Y859" s="1"/>
      <c r="Z859" s="1"/>
      <c r="AA859" s="20">
        <f t="shared" si="203"/>
        <v>0</v>
      </c>
      <c r="AB859" s="1">
        <f t="shared" si="204"/>
        <v>0</v>
      </c>
      <c r="AC859" s="40">
        <f t="shared" si="204"/>
        <v>0</v>
      </c>
      <c r="AD859" s="4">
        <f t="shared" si="204"/>
        <v>0</v>
      </c>
      <c r="AE859" s="40">
        <f t="shared" si="202"/>
        <v>0</v>
      </c>
      <c r="AF859" s="1"/>
      <c r="AG859" s="40"/>
      <c r="AH859" s="4"/>
      <c r="AI859" s="40"/>
      <c r="AJ859" s="40"/>
      <c r="AM859" s="119">
        <f t="shared" si="206"/>
        <v>0</v>
      </c>
      <c r="AN859" s="119">
        <f t="shared" si="205"/>
        <v>0</v>
      </c>
    </row>
    <row r="860" spans="1:40" s="122" customFormat="1" ht="19.899999999999999" customHeight="1" x14ac:dyDescent="0.2">
      <c r="A860" s="176"/>
      <c r="B860" s="39" t="s">
        <v>34</v>
      </c>
      <c r="C860" s="1">
        <v>18830.385999999999</v>
      </c>
      <c r="D860" s="1"/>
      <c r="E860" s="1">
        <v>0</v>
      </c>
      <c r="F860" s="1">
        <v>0</v>
      </c>
      <c r="G860" s="40">
        <f t="shared" si="199"/>
        <v>0</v>
      </c>
      <c r="H860" s="1"/>
      <c r="I860" s="1"/>
      <c r="J860" s="1"/>
      <c r="K860" s="40"/>
      <c r="L860" s="1"/>
      <c r="M860" s="1"/>
      <c r="N860" s="1"/>
      <c r="O860" s="40">
        <f t="shared" si="200"/>
        <v>13040.172329999987</v>
      </c>
      <c r="P860" s="1">
        <v>0</v>
      </c>
      <c r="Q860" s="1">
        <v>12988.011739999987</v>
      </c>
      <c r="R860" s="1">
        <v>52.160589999999956</v>
      </c>
      <c r="S860" s="40">
        <f>T860+U860+V860</f>
        <v>12968.296879999996</v>
      </c>
      <c r="T860" s="1">
        <f>T856-SUM(T857:T859)</f>
        <v>0</v>
      </c>
      <c r="U860" s="1">
        <f>U856-SUM(U857:U859)</f>
        <v>12916.423689999996</v>
      </c>
      <c r="V860" s="1">
        <f>V856-SUM(V857:V859)</f>
        <v>51.873189999999909</v>
      </c>
      <c r="W860" s="40">
        <f>X860+Y860+Z860</f>
        <v>12968.296879999996</v>
      </c>
      <c r="X860" s="1">
        <f>X856-SUM(X857:X859)</f>
        <v>0</v>
      </c>
      <c r="Y860" s="1">
        <f>Y856-SUM(Y857:Y859)</f>
        <v>12916.423689999996</v>
      </c>
      <c r="Z860" s="1">
        <f>Z856-SUM(Z857:Z859)</f>
        <v>51.873190000000022</v>
      </c>
      <c r="AA860" s="20">
        <f t="shared" si="203"/>
        <v>1.1368683772161603E-13</v>
      </c>
      <c r="AB860" s="1">
        <f t="shared" si="204"/>
        <v>0</v>
      </c>
      <c r="AC860" s="40">
        <f t="shared" si="204"/>
        <v>0</v>
      </c>
      <c r="AD860" s="4">
        <f t="shared" si="204"/>
        <v>1.1368683772161603E-13</v>
      </c>
      <c r="AE860" s="40">
        <f t="shared" si="202"/>
        <v>0</v>
      </c>
      <c r="AF860" s="1"/>
      <c r="AG860" s="40"/>
      <c r="AH860" s="4"/>
      <c r="AI860" s="40"/>
      <c r="AJ860" s="40"/>
      <c r="AM860" s="119">
        <f t="shared" si="206"/>
        <v>0</v>
      </c>
      <c r="AN860" s="119">
        <f t="shared" si="205"/>
        <v>1.1368683772161603E-13</v>
      </c>
    </row>
    <row r="861" spans="1:40" s="122" customFormat="1" ht="64.150000000000006" customHeight="1" x14ac:dyDescent="0.2">
      <c r="A861" s="176">
        <v>155</v>
      </c>
      <c r="B861" s="134" t="s">
        <v>185</v>
      </c>
      <c r="C861" s="24">
        <v>33866.238580000005</v>
      </c>
      <c r="D861" s="24">
        <f>SUM(D862:D865)</f>
        <v>0</v>
      </c>
      <c r="E861" s="24">
        <v>0</v>
      </c>
      <c r="F861" s="24">
        <v>0</v>
      </c>
      <c r="G861" s="25">
        <f t="shared" si="199"/>
        <v>0</v>
      </c>
      <c r="H861" s="26"/>
      <c r="I861" s="26"/>
      <c r="J861" s="26"/>
      <c r="K861" s="25">
        <f>L861+M861+N861</f>
        <v>0</v>
      </c>
      <c r="L861" s="26"/>
      <c r="M861" s="26"/>
      <c r="N861" s="26"/>
      <c r="O861" s="25">
        <f t="shared" si="200"/>
        <v>33864.364000000001</v>
      </c>
      <c r="P861" s="26">
        <v>0</v>
      </c>
      <c r="Q861" s="26">
        <v>33830.5</v>
      </c>
      <c r="R861" s="26">
        <v>33.863999999999997</v>
      </c>
      <c r="S861" s="40">
        <f>T861+U861+V861</f>
        <v>33721.696580000003</v>
      </c>
      <c r="T861" s="1">
        <v>0</v>
      </c>
      <c r="U861" s="1">
        <v>33687.974860000002</v>
      </c>
      <c r="V861" s="1">
        <v>33.721719999999998</v>
      </c>
      <c r="W861" s="25">
        <f>X861+Y861+Z861</f>
        <v>33721.696579999996</v>
      </c>
      <c r="X861" s="26">
        <v>0</v>
      </c>
      <c r="Y861" s="26">
        <v>33687.97539</v>
      </c>
      <c r="Z861" s="26">
        <v>33.72119</v>
      </c>
      <c r="AA861" s="20">
        <f t="shared" si="203"/>
        <v>-2.4726887204451486E-12</v>
      </c>
      <c r="AB861" s="1">
        <f t="shared" si="204"/>
        <v>0</v>
      </c>
      <c r="AC861" s="40">
        <f t="shared" si="204"/>
        <v>5.2999999752501026E-4</v>
      </c>
      <c r="AD861" s="4">
        <f t="shared" si="204"/>
        <v>-5.2999999999769898E-4</v>
      </c>
      <c r="AE861" s="25">
        <f t="shared" si="202"/>
        <v>0</v>
      </c>
      <c r="AF861" s="26"/>
      <c r="AG861" s="25"/>
      <c r="AH861" s="38"/>
      <c r="AI861" s="25"/>
      <c r="AJ861" s="25"/>
      <c r="AM861" s="119">
        <f t="shared" si="206"/>
        <v>0</v>
      </c>
      <c r="AN861" s="119">
        <f t="shared" si="205"/>
        <v>-2.4726887204451486E-12</v>
      </c>
    </row>
    <row r="862" spans="1:40" s="122" customFormat="1" ht="19.899999999999999" customHeight="1" x14ac:dyDescent="0.2">
      <c r="A862" s="176"/>
      <c r="B862" s="39" t="s">
        <v>31</v>
      </c>
      <c r="C862" s="1">
        <v>0</v>
      </c>
      <c r="D862" s="1">
        <f>C862</f>
        <v>0</v>
      </c>
      <c r="E862" s="1">
        <v>0</v>
      </c>
      <c r="F862" s="1">
        <v>0</v>
      </c>
      <c r="G862" s="40">
        <f t="shared" si="199"/>
        <v>0</v>
      </c>
      <c r="H862" s="1"/>
      <c r="I862" s="1"/>
      <c r="J862" s="1"/>
      <c r="K862" s="40"/>
      <c r="L862" s="1"/>
      <c r="M862" s="1"/>
      <c r="N862" s="1"/>
      <c r="O862" s="40">
        <f t="shared" si="200"/>
        <v>0</v>
      </c>
      <c r="P862" s="1">
        <v>0</v>
      </c>
      <c r="Q862" s="1">
        <v>0</v>
      </c>
      <c r="R862" s="1">
        <v>0</v>
      </c>
      <c r="S862" s="40">
        <v>0</v>
      </c>
      <c r="T862" s="1"/>
      <c r="U862" s="1"/>
      <c r="V862" s="1"/>
      <c r="W862" s="40">
        <v>0</v>
      </c>
      <c r="X862" s="1"/>
      <c r="Y862" s="1"/>
      <c r="Z862" s="1"/>
      <c r="AA862" s="20">
        <f t="shared" si="203"/>
        <v>0</v>
      </c>
      <c r="AB862" s="1">
        <f t="shared" si="204"/>
        <v>0</v>
      </c>
      <c r="AC862" s="40">
        <f t="shared" si="204"/>
        <v>0</v>
      </c>
      <c r="AD862" s="4">
        <f t="shared" si="204"/>
        <v>0</v>
      </c>
      <c r="AE862" s="40">
        <f t="shared" si="202"/>
        <v>0</v>
      </c>
      <c r="AF862" s="1"/>
      <c r="AG862" s="40"/>
      <c r="AH862" s="4"/>
      <c r="AI862" s="40"/>
      <c r="AJ862" s="40"/>
      <c r="AM862" s="119">
        <f t="shared" si="206"/>
        <v>0</v>
      </c>
      <c r="AN862" s="119">
        <f t="shared" si="205"/>
        <v>0</v>
      </c>
    </row>
    <row r="863" spans="1:40" s="122" customFormat="1" ht="19.899999999999999" customHeight="1" x14ac:dyDescent="0.2">
      <c r="A863" s="176"/>
      <c r="B863" s="39" t="s">
        <v>32</v>
      </c>
      <c r="C863" s="1">
        <v>31919.71658</v>
      </c>
      <c r="D863" s="1"/>
      <c r="E863" s="1">
        <v>0</v>
      </c>
      <c r="F863" s="1">
        <v>0</v>
      </c>
      <c r="G863" s="40">
        <f t="shared" si="199"/>
        <v>0</v>
      </c>
      <c r="H863" s="1"/>
      <c r="I863" s="1"/>
      <c r="J863" s="1"/>
      <c r="K863" s="40"/>
      <c r="L863" s="1"/>
      <c r="M863" s="1"/>
      <c r="N863" s="1"/>
      <c r="O863" s="40">
        <f t="shared" si="200"/>
        <v>31919.71658</v>
      </c>
      <c r="P863" s="1">
        <v>0</v>
      </c>
      <c r="Q863" s="1">
        <v>31887.796863420001</v>
      </c>
      <c r="R863" s="1">
        <v>31.919716580000003</v>
      </c>
      <c r="S863" s="40">
        <v>31919.71658</v>
      </c>
      <c r="T863" s="1"/>
      <c r="U863" s="1">
        <f>S863-V863</f>
        <v>31887.79738</v>
      </c>
      <c r="V863" s="1">
        <v>31.919200000000377</v>
      </c>
      <c r="W863" s="40">
        <v>31919.71658</v>
      </c>
      <c r="X863" s="1"/>
      <c r="Y863" s="1">
        <f>W863-Z863</f>
        <v>31887.79738</v>
      </c>
      <c r="Z863" s="1">
        <v>31.919200000000377</v>
      </c>
      <c r="AA863" s="20">
        <f t="shared" si="203"/>
        <v>0</v>
      </c>
      <c r="AB863" s="1">
        <f t="shared" si="204"/>
        <v>0</v>
      </c>
      <c r="AC863" s="40">
        <f t="shared" si="204"/>
        <v>0</v>
      </c>
      <c r="AD863" s="4">
        <f t="shared" si="204"/>
        <v>0</v>
      </c>
      <c r="AE863" s="40">
        <f t="shared" si="202"/>
        <v>0</v>
      </c>
      <c r="AF863" s="1"/>
      <c r="AG863" s="40"/>
      <c r="AH863" s="4"/>
      <c r="AI863" s="40"/>
      <c r="AJ863" s="40"/>
      <c r="AM863" s="119">
        <f t="shared" si="206"/>
        <v>0</v>
      </c>
      <c r="AN863" s="119">
        <f t="shared" si="205"/>
        <v>0</v>
      </c>
    </row>
    <row r="864" spans="1:40" s="122" customFormat="1" ht="19.899999999999999" customHeight="1" x14ac:dyDescent="0.2">
      <c r="A864" s="176"/>
      <c r="B864" s="39" t="s">
        <v>33</v>
      </c>
      <c r="C864" s="1">
        <v>351.28</v>
      </c>
      <c r="D864" s="1"/>
      <c r="E864" s="1">
        <v>0</v>
      </c>
      <c r="F864" s="1">
        <v>0</v>
      </c>
      <c r="G864" s="40">
        <f t="shared" si="199"/>
        <v>0</v>
      </c>
      <c r="H864" s="1"/>
      <c r="I864" s="1"/>
      <c r="J864" s="1"/>
      <c r="K864" s="40"/>
      <c r="L864" s="1"/>
      <c r="M864" s="1"/>
      <c r="N864" s="1"/>
      <c r="O864" s="40">
        <f t="shared" si="200"/>
        <v>351.28000000000003</v>
      </c>
      <c r="P864" s="1">
        <v>0</v>
      </c>
      <c r="Q864" s="1">
        <v>350.92871000000002</v>
      </c>
      <c r="R864" s="1">
        <v>0.35128999999999999</v>
      </c>
      <c r="S864" s="40">
        <v>351.46</v>
      </c>
      <c r="T864" s="1"/>
      <c r="U864" s="1">
        <f>S864-V864</f>
        <v>351.10852999999997</v>
      </c>
      <c r="V864" s="1">
        <v>0.35146999999999995</v>
      </c>
      <c r="W864" s="40">
        <v>351.46000000000004</v>
      </c>
      <c r="X864" s="1"/>
      <c r="Y864" s="1">
        <f>W864-Z864</f>
        <v>351.10853000000003</v>
      </c>
      <c r="Z864" s="1">
        <v>0.35146999999999995</v>
      </c>
      <c r="AA864" s="20">
        <f t="shared" si="203"/>
        <v>0</v>
      </c>
      <c r="AB864" s="1">
        <f t="shared" si="204"/>
        <v>0</v>
      </c>
      <c r="AC864" s="40">
        <f t="shared" si="204"/>
        <v>0</v>
      </c>
      <c r="AD864" s="4">
        <f t="shared" si="204"/>
        <v>0</v>
      </c>
      <c r="AE864" s="40">
        <f t="shared" si="202"/>
        <v>0</v>
      </c>
      <c r="AF864" s="1"/>
      <c r="AG864" s="40"/>
      <c r="AH864" s="4"/>
      <c r="AI864" s="40"/>
      <c r="AJ864" s="40"/>
      <c r="AM864" s="119">
        <f t="shared" si="206"/>
        <v>0</v>
      </c>
      <c r="AN864" s="119">
        <f t="shared" si="205"/>
        <v>0</v>
      </c>
    </row>
    <row r="865" spans="1:40" s="122" customFormat="1" ht="19.899999999999999" customHeight="1" x14ac:dyDescent="0.2">
      <c r="A865" s="176"/>
      <c r="B865" s="39" t="s">
        <v>34</v>
      </c>
      <c r="C865" s="1">
        <v>1595.2420000000002</v>
      </c>
      <c r="D865" s="1"/>
      <c r="E865" s="1">
        <v>0</v>
      </c>
      <c r="F865" s="1">
        <v>0</v>
      </c>
      <c r="G865" s="40">
        <f t="shared" si="199"/>
        <v>0</v>
      </c>
      <c r="H865" s="1"/>
      <c r="I865" s="1"/>
      <c r="J865" s="1"/>
      <c r="K865" s="40"/>
      <c r="L865" s="1"/>
      <c r="M865" s="1"/>
      <c r="N865" s="1"/>
      <c r="O865" s="40">
        <f t="shared" si="200"/>
        <v>1593.3674200000048</v>
      </c>
      <c r="P865" s="1">
        <v>0</v>
      </c>
      <c r="Q865" s="1">
        <v>1591.7744265800047</v>
      </c>
      <c r="R865" s="1">
        <v>1.5929934199999907</v>
      </c>
      <c r="S865" s="40">
        <f>T865+U865+V865</f>
        <v>1450.5200000000004</v>
      </c>
      <c r="T865" s="1">
        <f>T861-SUM(T862:T864)</f>
        <v>0</v>
      </c>
      <c r="U865" s="1">
        <f>U861-SUM(U862:U864)</f>
        <v>1449.0689500000008</v>
      </c>
      <c r="V865" s="1">
        <f>V861-SUM(V862:V864)</f>
        <v>1.4510499999996185</v>
      </c>
      <c r="W865" s="40">
        <f>X865+Y865+Z865</f>
        <v>1450.5199999999979</v>
      </c>
      <c r="X865" s="1">
        <f>X861-SUM(X862:X864)</f>
        <v>0</v>
      </c>
      <c r="Y865" s="1">
        <f>Y861-SUM(Y862:Y864)</f>
        <v>1449.0694799999983</v>
      </c>
      <c r="Z865" s="1">
        <f>Z861-SUM(Z862:Z864)</f>
        <v>1.4505199999996208</v>
      </c>
      <c r="AA865" s="20">
        <f t="shared" si="203"/>
        <v>-2.4726887204451486E-12</v>
      </c>
      <c r="AB865" s="1">
        <f t="shared" si="204"/>
        <v>0</v>
      </c>
      <c r="AC865" s="40">
        <f t="shared" si="204"/>
        <v>5.2999999752501026E-4</v>
      </c>
      <c r="AD865" s="4">
        <f t="shared" si="204"/>
        <v>-5.2999999999769898E-4</v>
      </c>
      <c r="AE865" s="40">
        <f t="shared" si="202"/>
        <v>0</v>
      </c>
      <c r="AF865" s="1"/>
      <c r="AG865" s="40"/>
      <c r="AH865" s="4"/>
      <c r="AI865" s="40"/>
      <c r="AJ865" s="40"/>
      <c r="AM865" s="119">
        <f t="shared" si="206"/>
        <v>-2.5011104298755527E-12</v>
      </c>
      <c r="AN865" s="119">
        <f t="shared" si="205"/>
        <v>-2.4726887204451486E-12</v>
      </c>
    </row>
    <row r="866" spans="1:40" s="122" customFormat="1" ht="77.45" customHeight="1" x14ac:dyDescent="0.2">
      <c r="A866" s="176">
        <v>156</v>
      </c>
      <c r="B866" s="134" t="s">
        <v>186</v>
      </c>
      <c r="C866" s="24">
        <v>36541.452910000007</v>
      </c>
      <c r="D866" s="24">
        <f>SUM(D867:D870)</f>
        <v>1337.8164399999998</v>
      </c>
      <c r="E866" s="24">
        <v>0</v>
      </c>
      <c r="F866" s="24">
        <v>0</v>
      </c>
      <c r="G866" s="25">
        <f t="shared" si="199"/>
        <v>0</v>
      </c>
      <c r="H866" s="26"/>
      <c r="I866" s="26"/>
      <c r="J866" s="26"/>
      <c r="K866" s="25">
        <f>L866+M866+N866</f>
        <v>0</v>
      </c>
      <c r="L866" s="26"/>
      <c r="M866" s="26"/>
      <c r="N866" s="26"/>
      <c r="O866" s="25">
        <f t="shared" si="200"/>
        <v>37223.341</v>
      </c>
      <c r="P866" s="26">
        <v>0</v>
      </c>
      <c r="Q866" s="26">
        <v>37000</v>
      </c>
      <c r="R866" s="26">
        <v>223.34100000000001</v>
      </c>
      <c r="S866" s="40">
        <f>T866+U866+V866</f>
        <v>36532.813910000004</v>
      </c>
      <c r="T866" s="1">
        <v>0</v>
      </c>
      <c r="U866" s="1">
        <v>36313.609000000004</v>
      </c>
      <c r="V866" s="1">
        <v>219.20491000000001</v>
      </c>
      <c r="W866" s="25">
        <f>X866+Y866+Z866</f>
        <v>36532.813910000004</v>
      </c>
      <c r="X866" s="26">
        <v>0</v>
      </c>
      <c r="Y866" s="26">
        <v>36313.609000000004</v>
      </c>
      <c r="Z866" s="26">
        <v>219.20491000000001</v>
      </c>
      <c r="AA866" s="20">
        <f t="shared" si="203"/>
        <v>0</v>
      </c>
      <c r="AB866" s="1">
        <f t="shared" si="204"/>
        <v>0</v>
      </c>
      <c r="AC866" s="40">
        <f t="shared" si="204"/>
        <v>0</v>
      </c>
      <c r="AD866" s="4">
        <f t="shared" si="204"/>
        <v>0</v>
      </c>
      <c r="AE866" s="25">
        <f t="shared" si="202"/>
        <v>0</v>
      </c>
      <c r="AF866" s="26">
        <f>SUM(AF867:AF870)</f>
        <v>0</v>
      </c>
      <c r="AG866" s="26">
        <f>SUM(AG867:AG870)</f>
        <v>0</v>
      </c>
      <c r="AH866" s="26">
        <f>SUM(AH867:AH870)</f>
        <v>0</v>
      </c>
      <c r="AI866" s="25"/>
      <c r="AJ866" s="25"/>
      <c r="AM866" s="119">
        <f t="shared" si="206"/>
        <v>0</v>
      </c>
      <c r="AN866" s="119">
        <f t="shared" si="205"/>
        <v>0</v>
      </c>
    </row>
    <row r="867" spans="1:40" s="122" customFormat="1" ht="19.899999999999999" customHeight="1" x14ac:dyDescent="0.2">
      <c r="A867" s="176"/>
      <c r="B867" s="39" t="s">
        <v>31</v>
      </c>
      <c r="C867" s="1">
        <v>1282.0264399999999</v>
      </c>
      <c r="D867" s="1">
        <f>C867</f>
        <v>1282.0264399999999</v>
      </c>
      <c r="E867" s="1">
        <v>0</v>
      </c>
      <c r="F867" s="1">
        <v>0</v>
      </c>
      <c r="G867" s="40">
        <f t="shared" si="199"/>
        <v>0</v>
      </c>
      <c r="H867" s="1"/>
      <c r="I867" s="1"/>
      <c r="J867" s="1"/>
      <c r="K867" s="40"/>
      <c r="L867" s="1"/>
      <c r="M867" s="1"/>
      <c r="N867" s="1"/>
      <c r="O867" s="40">
        <f t="shared" si="200"/>
        <v>1282.0264399999999</v>
      </c>
      <c r="P867" s="1">
        <v>0</v>
      </c>
      <c r="Q867" s="1">
        <v>1274.33428136</v>
      </c>
      <c r="R867" s="1">
        <v>7.6921586399999997</v>
      </c>
      <c r="S867" s="40">
        <v>1282.0264400000001</v>
      </c>
      <c r="T867" s="1"/>
      <c r="U867" s="1">
        <f>S867-V867</f>
        <v>1274.3342700000001</v>
      </c>
      <c r="V867" s="1">
        <v>7.6921700000000008</v>
      </c>
      <c r="W867" s="40">
        <v>1282.0264399999999</v>
      </c>
      <c r="X867" s="1"/>
      <c r="Y867" s="1">
        <f>W867-Z867</f>
        <v>1274.3342699999998</v>
      </c>
      <c r="Z867" s="1">
        <v>7.6921700000000008</v>
      </c>
      <c r="AA867" s="20">
        <f t="shared" si="203"/>
        <v>0</v>
      </c>
      <c r="AB867" s="1">
        <f t="shared" si="204"/>
        <v>0</v>
      </c>
      <c r="AC867" s="40">
        <f t="shared" si="204"/>
        <v>0</v>
      </c>
      <c r="AD867" s="4">
        <f t="shared" si="204"/>
        <v>0</v>
      </c>
      <c r="AE867" s="40">
        <f t="shared" si="202"/>
        <v>0</v>
      </c>
      <c r="AF867" s="1"/>
      <c r="AG867" s="40"/>
      <c r="AH867" s="4"/>
      <c r="AI867" s="40"/>
      <c r="AJ867" s="40"/>
      <c r="AM867" s="119">
        <f t="shared" si="206"/>
        <v>0</v>
      </c>
      <c r="AN867" s="119">
        <f t="shared" si="205"/>
        <v>0</v>
      </c>
    </row>
    <row r="868" spans="1:40" s="122" customFormat="1" ht="19.899999999999999" customHeight="1" x14ac:dyDescent="0.2">
      <c r="A868" s="176"/>
      <c r="B868" s="39" t="s">
        <v>32</v>
      </c>
      <c r="C868" s="1">
        <v>32701.527389999999</v>
      </c>
      <c r="D868" s="1"/>
      <c r="E868" s="1">
        <v>0</v>
      </c>
      <c r="F868" s="1">
        <v>0</v>
      </c>
      <c r="G868" s="40">
        <f t="shared" si="199"/>
        <v>0</v>
      </c>
      <c r="H868" s="1"/>
      <c r="I868" s="1"/>
      <c r="J868" s="1"/>
      <c r="K868" s="40"/>
      <c r="L868" s="1"/>
      <c r="M868" s="1"/>
      <c r="N868" s="1"/>
      <c r="O868" s="40">
        <f t="shared" si="200"/>
        <v>32701.527390000003</v>
      </c>
      <c r="P868" s="1">
        <v>0</v>
      </c>
      <c r="Q868" s="1">
        <v>32505.318225660001</v>
      </c>
      <c r="R868" s="1">
        <v>196.20916433999997</v>
      </c>
      <c r="S868" s="40">
        <v>32692.888389999996</v>
      </c>
      <c r="T868" s="1"/>
      <c r="U868" s="1">
        <f>S868-V868</f>
        <v>32496.723049999997</v>
      </c>
      <c r="V868" s="1">
        <v>196.16533999999999</v>
      </c>
      <c r="W868" s="40">
        <v>32692.88839</v>
      </c>
      <c r="X868" s="1"/>
      <c r="Y868" s="1">
        <f>W868-Z868</f>
        <v>32496.723050000001</v>
      </c>
      <c r="Z868" s="1">
        <v>196.16533999999999</v>
      </c>
      <c r="AA868" s="20">
        <f t="shared" si="203"/>
        <v>0</v>
      </c>
      <c r="AB868" s="1">
        <f t="shared" si="204"/>
        <v>0</v>
      </c>
      <c r="AC868" s="40">
        <f t="shared" si="204"/>
        <v>0</v>
      </c>
      <c r="AD868" s="4">
        <f t="shared" si="204"/>
        <v>0</v>
      </c>
      <c r="AE868" s="40">
        <f t="shared" si="202"/>
        <v>0</v>
      </c>
      <c r="AF868" s="1"/>
      <c r="AG868" s="40"/>
      <c r="AH868" s="4"/>
      <c r="AI868" s="40"/>
      <c r="AJ868" s="40"/>
      <c r="AM868" s="119">
        <f t="shared" si="206"/>
        <v>0</v>
      </c>
      <c r="AN868" s="119">
        <f t="shared" si="205"/>
        <v>0</v>
      </c>
    </row>
    <row r="869" spans="1:40" s="122" customFormat="1" ht="19.899999999999999" customHeight="1" x14ac:dyDescent="0.2">
      <c r="A869" s="176"/>
      <c r="B869" s="39" t="s">
        <v>33</v>
      </c>
      <c r="C869" s="1">
        <v>1720.855</v>
      </c>
      <c r="D869" s="1"/>
      <c r="E869" s="1">
        <v>0</v>
      </c>
      <c r="F869" s="1">
        <v>0</v>
      </c>
      <c r="G869" s="40">
        <f t="shared" si="199"/>
        <v>0</v>
      </c>
      <c r="H869" s="1"/>
      <c r="I869" s="1"/>
      <c r="J869" s="1"/>
      <c r="K869" s="40"/>
      <c r="L869" s="1"/>
      <c r="M869" s="1"/>
      <c r="N869" s="1"/>
      <c r="O869" s="40">
        <f t="shared" si="200"/>
        <v>1720.855</v>
      </c>
      <c r="P869" s="1">
        <v>0</v>
      </c>
      <c r="Q869" s="1">
        <v>1710.5298700000001</v>
      </c>
      <c r="R869" s="1">
        <v>10.32513</v>
      </c>
      <c r="S869" s="40">
        <v>1720.855</v>
      </c>
      <c r="T869" s="1"/>
      <c r="U869" s="1">
        <f>S869-V869</f>
        <v>1710.5298700000001</v>
      </c>
      <c r="V869" s="1">
        <v>10.325129999999998</v>
      </c>
      <c r="W869" s="40">
        <v>1720.855</v>
      </c>
      <c r="X869" s="1"/>
      <c r="Y869" s="1">
        <f>W869-Z869</f>
        <v>1710.5298700000001</v>
      </c>
      <c r="Z869" s="1">
        <v>10.325129999999998</v>
      </c>
      <c r="AA869" s="20">
        <f t="shared" si="203"/>
        <v>0</v>
      </c>
      <c r="AB869" s="1">
        <f t="shared" si="204"/>
        <v>0</v>
      </c>
      <c r="AC869" s="40">
        <f t="shared" si="204"/>
        <v>0</v>
      </c>
      <c r="AD869" s="4">
        <f t="shared" si="204"/>
        <v>0</v>
      </c>
      <c r="AE869" s="40">
        <f t="shared" si="202"/>
        <v>0</v>
      </c>
      <c r="AF869" s="1"/>
      <c r="AG869" s="40"/>
      <c r="AH869" s="4"/>
      <c r="AI869" s="40"/>
      <c r="AJ869" s="40"/>
      <c r="AM869" s="119">
        <f t="shared" si="206"/>
        <v>0</v>
      </c>
      <c r="AN869" s="119">
        <f t="shared" si="205"/>
        <v>0</v>
      </c>
    </row>
    <row r="870" spans="1:40" s="122" customFormat="1" ht="19.899999999999999" customHeight="1" x14ac:dyDescent="0.2">
      <c r="A870" s="176"/>
      <c r="B870" s="39" t="s">
        <v>34</v>
      </c>
      <c r="C870" s="1">
        <v>837.04408000000012</v>
      </c>
      <c r="D870" s="1">
        <v>55.79</v>
      </c>
      <c r="E870" s="1">
        <v>0</v>
      </c>
      <c r="F870" s="1">
        <v>0</v>
      </c>
      <c r="G870" s="40">
        <f t="shared" si="199"/>
        <v>0</v>
      </c>
      <c r="H870" s="1"/>
      <c r="I870" s="1"/>
      <c r="J870" s="1"/>
      <c r="K870" s="40"/>
      <c r="L870" s="1"/>
      <c r="M870" s="1"/>
      <c r="N870" s="1"/>
      <c r="O870" s="40">
        <f t="shared" si="200"/>
        <v>1518.9321700000028</v>
      </c>
      <c r="P870" s="1">
        <v>0</v>
      </c>
      <c r="Q870" s="1">
        <v>1509.8176229800029</v>
      </c>
      <c r="R870" s="1">
        <v>9.114547020000014</v>
      </c>
      <c r="S870" s="40">
        <f>T870+U870+V870</f>
        <v>837.04408000000569</v>
      </c>
      <c r="T870" s="1">
        <f>T866-SUM(T867:T869)</f>
        <v>0</v>
      </c>
      <c r="U870" s="1">
        <f>U866-SUM(U867:U869)</f>
        <v>832.02181000000564</v>
      </c>
      <c r="V870" s="1">
        <f>V866-SUM(V867:V869)</f>
        <v>5.0222700000000202</v>
      </c>
      <c r="W870" s="40">
        <f>X870+Y870+Z870</f>
        <v>837.04408000000569</v>
      </c>
      <c r="X870" s="1">
        <f>X866-SUM(X867:X869)</f>
        <v>0</v>
      </c>
      <c r="Y870" s="1">
        <f>Y866-SUM(Y867:Y869)</f>
        <v>832.02181000000564</v>
      </c>
      <c r="Z870" s="1">
        <f>Z866-SUM(Z867:Z869)</f>
        <v>5.0222700000000202</v>
      </c>
      <c r="AA870" s="20">
        <f t="shared" si="203"/>
        <v>0</v>
      </c>
      <c r="AB870" s="1">
        <f t="shared" si="204"/>
        <v>0</v>
      </c>
      <c r="AC870" s="40">
        <f t="shared" si="204"/>
        <v>0</v>
      </c>
      <c r="AD870" s="4">
        <f t="shared" si="204"/>
        <v>0</v>
      </c>
      <c r="AE870" s="40">
        <f t="shared" si="202"/>
        <v>0</v>
      </c>
      <c r="AF870" s="1"/>
      <c r="AG870" s="40"/>
      <c r="AH870" s="4"/>
      <c r="AI870" s="40"/>
      <c r="AJ870" s="40"/>
      <c r="AM870" s="119">
        <f t="shared" si="206"/>
        <v>0</v>
      </c>
      <c r="AN870" s="119">
        <f t="shared" si="205"/>
        <v>0</v>
      </c>
    </row>
    <row r="871" spans="1:40" s="122" customFormat="1" ht="68.45" customHeight="1" x14ac:dyDescent="0.2">
      <c r="A871" s="176">
        <v>157</v>
      </c>
      <c r="B871" s="162" t="s">
        <v>187</v>
      </c>
      <c r="C871" s="3">
        <v>833325.53182000003</v>
      </c>
      <c r="D871" s="3">
        <f>SUM(D872:D875)</f>
        <v>5749.5739999999996</v>
      </c>
      <c r="E871" s="3">
        <v>5749.5739999999996</v>
      </c>
      <c r="F871" s="3">
        <v>5749.5739999999996</v>
      </c>
      <c r="G871" s="40">
        <f t="shared" si="199"/>
        <v>0</v>
      </c>
      <c r="H871" s="1"/>
      <c r="I871" s="1"/>
      <c r="J871" s="1"/>
      <c r="K871" s="40">
        <f>L871+M871+N871</f>
        <v>0</v>
      </c>
      <c r="L871" s="1"/>
      <c r="M871" s="1"/>
      <c r="N871" s="1"/>
      <c r="O871" s="40">
        <f t="shared" si="200"/>
        <v>58565.153999999995</v>
      </c>
      <c r="P871" s="1">
        <v>0</v>
      </c>
      <c r="Q871" s="1">
        <v>40000</v>
      </c>
      <c r="R871" s="1">
        <v>18565.153999999999</v>
      </c>
      <c r="S871" s="40">
        <f>T871+U871+V871</f>
        <v>58538.996210000005</v>
      </c>
      <c r="T871" s="1">
        <v>0</v>
      </c>
      <c r="U871" s="1">
        <v>39982.134400000003</v>
      </c>
      <c r="V871" s="1">
        <v>18556.861810000002</v>
      </c>
      <c r="W871" s="40">
        <f>X871+Y871+Z871</f>
        <v>55296.076109999995</v>
      </c>
      <c r="X871" s="1">
        <v>0</v>
      </c>
      <c r="Y871" s="1">
        <v>37767.219979999994</v>
      </c>
      <c r="Z871" s="1">
        <v>17528.85613</v>
      </c>
      <c r="AA871" s="20">
        <f t="shared" si="203"/>
        <v>0</v>
      </c>
      <c r="AB871" s="1">
        <f t="shared" si="204"/>
        <v>0</v>
      </c>
      <c r="AC871" s="40">
        <f t="shared" si="204"/>
        <v>0</v>
      </c>
      <c r="AD871" s="4">
        <f t="shared" si="204"/>
        <v>0</v>
      </c>
      <c r="AE871" s="25">
        <f>AF871+AG871+AH871</f>
        <v>3242.9201000000003</v>
      </c>
      <c r="AF871" s="26">
        <f>SUM(AF872:AF875)</f>
        <v>0</v>
      </c>
      <c r="AG871" s="26">
        <f>SUM(AG872:AG875)</f>
        <v>2214.9144200000001</v>
      </c>
      <c r="AH871" s="26">
        <f>SUM(AH872:AH875)</f>
        <v>1028.00568</v>
      </c>
      <c r="AI871" s="25"/>
      <c r="AJ871" s="25"/>
      <c r="AM871" s="119">
        <f t="shared" si="206"/>
        <v>-3242.9201000000103</v>
      </c>
      <c r="AN871" s="119">
        <f t="shared" si="205"/>
        <v>-3242.9201000000003</v>
      </c>
    </row>
    <row r="872" spans="1:40" s="122" customFormat="1" ht="19.899999999999999" customHeight="1" x14ac:dyDescent="0.2">
      <c r="A872" s="176"/>
      <c r="B872" s="39" t="s">
        <v>31</v>
      </c>
      <c r="C872" s="1">
        <v>5749.5739999999996</v>
      </c>
      <c r="D872" s="1">
        <f>C872</f>
        <v>5749.5739999999996</v>
      </c>
      <c r="E872" s="1">
        <v>5749.5739999999996</v>
      </c>
      <c r="F872" s="1">
        <v>5749.5739999999996</v>
      </c>
      <c r="G872" s="40">
        <f t="shared" si="199"/>
        <v>0</v>
      </c>
      <c r="H872" s="1"/>
      <c r="I872" s="1"/>
      <c r="J872" s="1"/>
      <c r="K872" s="40"/>
      <c r="L872" s="1"/>
      <c r="M872" s="1"/>
      <c r="N872" s="1"/>
      <c r="O872" s="40">
        <f t="shared" si="200"/>
        <v>0</v>
      </c>
      <c r="P872" s="1">
        <v>0</v>
      </c>
      <c r="Q872" s="1">
        <v>0</v>
      </c>
      <c r="R872" s="1">
        <v>0</v>
      </c>
      <c r="S872" s="40">
        <v>0</v>
      </c>
      <c r="T872" s="1"/>
      <c r="U872" s="1"/>
      <c r="V872" s="1"/>
      <c r="W872" s="40">
        <v>0</v>
      </c>
      <c r="X872" s="1"/>
      <c r="Y872" s="1"/>
      <c r="Z872" s="1"/>
      <c r="AA872" s="20">
        <f t="shared" si="203"/>
        <v>0</v>
      </c>
      <c r="AB872" s="1">
        <f t="shared" si="204"/>
        <v>0</v>
      </c>
      <c r="AC872" s="40">
        <f t="shared" si="204"/>
        <v>0</v>
      </c>
      <c r="AD872" s="4">
        <f t="shared" si="204"/>
        <v>0</v>
      </c>
      <c r="AE872" s="40">
        <f t="shared" si="202"/>
        <v>0</v>
      </c>
      <c r="AF872" s="1"/>
      <c r="AG872" s="40"/>
      <c r="AH872" s="4"/>
      <c r="AI872" s="40"/>
      <c r="AJ872" s="40"/>
      <c r="AM872" s="119">
        <f t="shared" si="206"/>
        <v>0</v>
      </c>
      <c r="AN872" s="119">
        <f t="shared" si="205"/>
        <v>0</v>
      </c>
    </row>
    <row r="873" spans="1:40" s="122" customFormat="1" ht="19.899999999999999" customHeight="1" x14ac:dyDescent="0.2">
      <c r="A873" s="176"/>
      <c r="B873" s="39" t="s">
        <v>32</v>
      </c>
      <c r="C873" s="1">
        <v>694065.228</v>
      </c>
      <c r="D873" s="1"/>
      <c r="E873" s="1">
        <v>0</v>
      </c>
      <c r="F873" s="1">
        <v>0</v>
      </c>
      <c r="G873" s="40">
        <f t="shared" si="199"/>
        <v>0</v>
      </c>
      <c r="H873" s="1"/>
      <c r="I873" s="1"/>
      <c r="J873" s="1"/>
      <c r="K873" s="40"/>
      <c r="L873" s="1"/>
      <c r="M873" s="1"/>
      <c r="N873" s="1"/>
      <c r="O873" s="40">
        <f t="shared" si="200"/>
        <v>52715.970369999995</v>
      </c>
      <c r="P873" s="1">
        <v>0</v>
      </c>
      <c r="Q873" s="1">
        <v>36005.00776</v>
      </c>
      <c r="R873" s="1">
        <v>16710.962609999999</v>
      </c>
      <c r="S873" s="40">
        <v>52715.970369999894</v>
      </c>
      <c r="T873" s="1"/>
      <c r="U873" s="1">
        <f>S873-V873</f>
        <v>36005.007759999891</v>
      </c>
      <c r="V873" s="1">
        <v>16710.962609999999</v>
      </c>
      <c r="W873" s="40">
        <v>52715.970370000003</v>
      </c>
      <c r="X873" s="1"/>
      <c r="Y873" s="1">
        <f>W873-Z873</f>
        <v>36005.007760000008</v>
      </c>
      <c r="Z873" s="1">
        <v>16710.962609999999</v>
      </c>
      <c r="AA873" s="20">
        <f t="shared" si="203"/>
        <v>1.1641532182693481E-10</v>
      </c>
      <c r="AB873" s="1">
        <f t="shared" si="204"/>
        <v>0</v>
      </c>
      <c r="AC873" s="40">
        <f t="shared" si="204"/>
        <v>1.1641532182693481E-10</v>
      </c>
      <c r="AD873" s="4">
        <f t="shared" si="204"/>
        <v>0</v>
      </c>
      <c r="AE873" s="40">
        <f t="shared" si="202"/>
        <v>0</v>
      </c>
      <c r="AF873" s="1"/>
      <c r="AG873" s="40"/>
      <c r="AH873" s="4"/>
      <c r="AI873" s="40"/>
      <c r="AJ873" s="40"/>
      <c r="AM873" s="119">
        <f t="shared" si="206"/>
        <v>1.0913936421275139E-10</v>
      </c>
      <c r="AN873" s="119">
        <f t="shared" si="205"/>
        <v>1.1641532182693481E-10</v>
      </c>
    </row>
    <row r="874" spans="1:40" s="122" customFormat="1" ht="19.899999999999999" customHeight="1" x14ac:dyDescent="0.2">
      <c r="A874" s="176"/>
      <c r="B874" s="39" t="s">
        <v>33</v>
      </c>
      <c r="C874" s="1">
        <v>91326.551000000007</v>
      </c>
      <c r="D874" s="1"/>
      <c r="E874" s="1">
        <v>0</v>
      </c>
      <c r="F874" s="1">
        <v>0</v>
      </c>
      <c r="G874" s="40">
        <f t="shared" si="199"/>
        <v>0</v>
      </c>
      <c r="H874" s="1"/>
      <c r="I874" s="1"/>
      <c r="J874" s="1"/>
      <c r="K874" s="40"/>
      <c r="L874" s="1"/>
      <c r="M874" s="1"/>
      <c r="N874" s="1"/>
      <c r="O874" s="40">
        <f t="shared" si="200"/>
        <v>0</v>
      </c>
      <c r="P874" s="1">
        <v>0</v>
      </c>
      <c r="Q874" s="1">
        <v>0</v>
      </c>
      <c r="R874" s="1">
        <v>0</v>
      </c>
      <c r="S874" s="40">
        <v>0</v>
      </c>
      <c r="T874" s="1"/>
      <c r="U874" s="1"/>
      <c r="V874" s="1"/>
      <c r="W874" s="40">
        <v>0</v>
      </c>
      <c r="X874" s="1"/>
      <c r="Y874" s="1"/>
      <c r="Z874" s="1"/>
      <c r="AA874" s="20">
        <f t="shared" si="203"/>
        <v>0</v>
      </c>
      <c r="AB874" s="1">
        <f t="shared" si="204"/>
        <v>0</v>
      </c>
      <c r="AC874" s="40">
        <f t="shared" si="204"/>
        <v>0</v>
      </c>
      <c r="AD874" s="4">
        <f t="shared" si="204"/>
        <v>0</v>
      </c>
      <c r="AE874" s="40">
        <f t="shared" si="202"/>
        <v>0</v>
      </c>
      <c r="AF874" s="1"/>
      <c r="AG874" s="40"/>
      <c r="AH874" s="4"/>
      <c r="AI874" s="40"/>
      <c r="AJ874" s="40"/>
      <c r="AM874" s="119">
        <f t="shared" si="206"/>
        <v>0</v>
      </c>
      <c r="AN874" s="119">
        <f t="shared" si="205"/>
        <v>0</v>
      </c>
    </row>
    <row r="875" spans="1:40" s="122" customFormat="1" ht="19.899999999999999" customHeight="1" x14ac:dyDescent="0.2">
      <c r="A875" s="176"/>
      <c r="B875" s="39" t="s">
        <v>34</v>
      </c>
      <c r="C875" s="1">
        <v>42184.178820000001</v>
      </c>
      <c r="D875" s="1"/>
      <c r="E875" s="1">
        <v>0</v>
      </c>
      <c r="F875" s="1">
        <v>0</v>
      </c>
      <c r="G875" s="40">
        <f t="shared" si="199"/>
        <v>0</v>
      </c>
      <c r="H875" s="1"/>
      <c r="I875" s="1"/>
      <c r="J875" s="1"/>
      <c r="K875" s="40"/>
      <c r="L875" s="1"/>
      <c r="M875" s="1"/>
      <c r="N875" s="1"/>
      <c r="O875" s="40">
        <f t="shared" si="200"/>
        <v>5849.1836299999995</v>
      </c>
      <c r="P875" s="1">
        <v>0</v>
      </c>
      <c r="Q875" s="1">
        <v>3994.9922399999991</v>
      </c>
      <c r="R875" s="1">
        <v>1854.19139</v>
      </c>
      <c r="S875" s="40">
        <f>T875+U875+V875</f>
        <v>5823.0258400001148</v>
      </c>
      <c r="T875" s="1">
        <f>T871-SUM(T872:T874)</f>
        <v>0</v>
      </c>
      <c r="U875" s="1">
        <f>U871-SUM(U872:U874)</f>
        <v>3977.1266400001114</v>
      </c>
      <c r="V875" s="1">
        <f>V871-SUM(V872:V874)</f>
        <v>1845.8992000000035</v>
      </c>
      <c r="W875" s="40">
        <f>X875+Y875+Z875</f>
        <v>2580.1057399999881</v>
      </c>
      <c r="X875" s="1">
        <f>X871-SUM(X872:X874)</f>
        <v>0</v>
      </c>
      <c r="Y875" s="1">
        <f>Y871-SUM(Y872:Y874)</f>
        <v>1762.2122199999867</v>
      </c>
      <c r="Z875" s="1">
        <f>Z871-SUM(Z872:Z874)</f>
        <v>817.89352000000144</v>
      </c>
      <c r="AA875" s="20">
        <f t="shared" si="203"/>
        <v>-1.2664713722188026E-10</v>
      </c>
      <c r="AB875" s="1">
        <f t="shared" si="204"/>
        <v>0</v>
      </c>
      <c r="AC875" s="40">
        <f t="shared" si="204"/>
        <v>-1.2460077414289117E-10</v>
      </c>
      <c r="AD875" s="4">
        <f t="shared" si="204"/>
        <v>-2.0463630789890885E-12</v>
      </c>
      <c r="AE875" s="40">
        <f t="shared" si="202"/>
        <v>3242.9201000000003</v>
      </c>
      <c r="AF875" s="1"/>
      <c r="AG875" s="40">
        <v>2214.9144200000001</v>
      </c>
      <c r="AH875" s="4">
        <v>1028.00568</v>
      </c>
      <c r="AI875" s="40"/>
      <c r="AJ875" s="40"/>
      <c r="AM875" s="119">
        <f t="shared" si="206"/>
        <v>-3242.9201000001267</v>
      </c>
      <c r="AN875" s="119">
        <f t="shared" si="205"/>
        <v>-3242.9201000001267</v>
      </c>
    </row>
    <row r="876" spans="1:40" s="122" customFormat="1" ht="87.6" customHeight="1" x14ac:dyDescent="0.2">
      <c r="A876" s="176">
        <v>158</v>
      </c>
      <c r="B876" s="134" t="s">
        <v>188</v>
      </c>
      <c r="C876" s="24">
        <v>6290.5549099999998</v>
      </c>
      <c r="D876" s="24">
        <f>SUM(D877:D880)</f>
        <v>6290.5549099999998</v>
      </c>
      <c r="E876" s="24">
        <v>0</v>
      </c>
      <c r="F876" s="24">
        <v>0</v>
      </c>
      <c r="G876" s="25">
        <f t="shared" si="199"/>
        <v>0</v>
      </c>
      <c r="H876" s="26"/>
      <c r="I876" s="26"/>
      <c r="J876" s="26"/>
      <c r="K876" s="25">
        <f>L876+M876+N876</f>
        <v>0</v>
      </c>
      <c r="L876" s="26"/>
      <c r="M876" s="26"/>
      <c r="N876" s="26"/>
      <c r="O876" s="25">
        <f t="shared" si="200"/>
        <v>1464.93</v>
      </c>
      <c r="P876" s="26">
        <v>0</v>
      </c>
      <c r="Q876" s="26">
        <v>1462</v>
      </c>
      <c r="R876" s="26">
        <v>2.9299999999999997</v>
      </c>
      <c r="S876" s="40">
        <f>T876+U876+V876</f>
        <v>1462.93</v>
      </c>
      <c r="T876" s="1">
        <v>0</v>
      </c>
      <c r="U876" s="1">
        <v>1460</v>
      </c>
      <c r="V876" s="1">
        <v>2.9299999999999997</v>
      </c>
      <c r="W876" s="25">
        <f>X876+Y876+Z876</f>
        <v>1462.93</v>
      </c>
      <c r="X876" s="26">
        <v>0</v>
      </c>
      <c r="Y876" s="26">
        <v>1460</v>
      </c>
      <c r="Z876" s="26">
        <v>2.93</v>
      </c>
      <c r="AA876" s="20">
        <f t="shared" si="203"/>
        <v>0</v>
      </c>
      <c r="AB876" s="1">
        <f t="shared" si="204"/>
        <v>0</v>
      </c>
      <c r="AC876" s="40">
        <f t="shared" si="204"/>
        <v>0</v>
      </c>
      <c r="AD876" s="4">
        <f t="shared" si="204"/>
        <v>0</v>
      </c>
      <c r="AE876" s="25">
        <f t="shared" si="202"/>
        <v>0</v>
      </c>
      <c r="AF876" s="26"/>
      <c r="AG876" s="25"/>
      <c r="AH876" s="38"/>
      <c r="AI876" s="25"/>
      <c r="AJ876" s="25"/>
      <c r="AM876" s="119">
        <f t="shared" si="206"/>
        <v>0</v>
      </c>
      <c r="AN876" s="119">
        <f t="shared" si="205"/>
        <v>0</v>
      </c>
    </row>
    <row r="877" spans="1:40" s="122" customFormat="1" ht="19.899999999999999" customHeight="1" x14ac:dyDescent="0.2">
      <c r="A877" s="176"/>
      <c r="B877" s="39" t="s">
        <v>31</v>
      </c>
      <c r="C877" s="1">
        <v>6041.5140000000001</v>
      </c>
      <c r="D877" s="1">
        <f>C877</f>
        <v>6041.5140000000001</v>
      </c>
      <c r="E877" s="1">
        <v>0</v>
      </c>
      <c r="F877" s="1">
        <v>0</v>
      </c>
      <c r="G877" s="40">
        <f t="shared" si="199"/>
        <v>0</v>
      </c>
      <c r="H877" s="1"/>
      <c r="I877" s="1"/>
      <c r="J877" s="1"/>
      <c r="K877" s="40"/>
      <c r="L877" s="1"/>
      <c r="M877" s="1"/>
      <c r="N877" s="1"/>
      <c r="O877" s="40">
        <f t="shared" si="200"/>
        <v>1464.93</v>
      </c>
      <c r="P877" s="1">
        <v>0</v>
      </c>
      <c r="Q877" s="1">
        <v>1462</v>
      </c>
      <c r="R877" s="1">
        <v>2.93</v>
      </c>
      <c r="S877" s="40">
        <v>1399.43</v>
      </c>
      <c r="T877" s="1"/>
      <c r="U877" s="1">
        <f>S877-V877</f>
        <v>1396.63114</v>
      </c>
      <c r="V877" s="1">
        <v>2.7988599999999999</v>
      </c>
      <c r="W877" s="40">
        <v>1399.43</v>
      </c>
      <c r="X877" s="1"/>
      <c r="Y877" s="1">
        <f>W877-Z877</f>
        <v>1396.63114</v>
      </c>
      <c r="Z877" s="1">
        <v>2.7988599999999999</v>
      </c>
      <c r="AA877" s="20">
        <f t="shared" si="203"/>
        <v>0</v>
      </c>
      <c r="AB877" s="1">
        <f t="shared" si="204"/>
        <v>0</v>
      </c>
      <c r="AC877" s="40">
        <f t="shared" si="204"/>
        <v>0</v>
      </c>
      <c r="AD877" s="4">
        <f t="shared" si="204"/>
        <v>0</v>
      </c>
      <c r="AE877" s="40">
        <f t="shared" si="202"/>
        <v>0</v>
      </c>
      <c r="AF877" s="1"/>
      <c r="AG877" s="40"/>
      <c r="AH877" s="4"/>
      <c r="AI877" s="40"/>
      <c r="AJ877" s="40"/>
      <c r="AM877" s="119">
        <f t="shared" si="206"/>
        <v>0</v>
      </c>
      <c r="AN877" s="119">
        <f t="shared" si="205"/>
        <v>0</v>
      </c>
    </row>
    <row r="878" spans="1:40" s="122" customFormat="1" ht="19.899999999999999" customHeight="1" x14ac:dyDescent="0.2">
      <c r="A878" s="176"/>
      <c r="B878" s="39" t="s">
        <v>32</v>
      </c>
      <c r="C878" s="1">
        <v>0</v>
      </c>
      <c r="D878" s="1"/>
      <c r="E878" s="1">
        <v>0</v>
      </c>
      <c r="F878" s="1">
        <v>0</v>
      </c>
      <c r="G878" s="40">
        <f t="shared" si="199"/>
        <v>0</v>
      </c>
      <c r="H878" s="1"/>
      <c r="I878" s="1"/>
      <c r="J878" s="1"/>
      <c r="K878" s="40"/>
      <c r="L878" s="1"/>
      <c r="M878" s="1"/>
      <c r="N878" s="1"/>
      <c r="O878" s="40">
        <f t="shared" si="200"/>
        <v>0</v>
      </c>
      <c r="P878" s="1">
        <v>0</v>
      </c>
      <c r="Q878" s="1">
        <v>0</v>
      </c>
      <c r="R878" s="1">
        <v>0</v>
      </c>
      <c r="S878" s="40">
        <v>0</v>
      </c>
      <c r="T878" s="1"/>
      <c r="U878" s="1"/>
      <c r="V878" s="1"/>
      <c r="W878" s="40">
        <v>0</v>
      </c>
      <c r="X878" s="1"/>
      <c r="Y878" s="1"/>
      <c r="Z878" s="1"/>
      <c r="AA878" s="20">
        <f t="shared" si="203"/>
        <v>0</v>
      </c>
      <c r="AB878" s="1">
        <f t="shared" si="204"/>
        <v>0</v>
      </c>
      <c r="AC878" s="40">
        <f t="shared" si="204"/>
        <v>0</v>
      </c>
      <c r="AD878" s="4">
        <f t="shared" si="204"/>
        <v>0</v>
      </c>
      <c r="AE878" s="40">
        <f t="shared" si="202"/>
        <v>0</v>
      </c>
      <c r="AF878" s="1"/>
      <c r="AG878" s="40"/>
      <c r="AH878" s="4"/>
      <c r="AI878" s="40"/>
      <c r="AJ878" s="40"/>
      <c r="AM878" s="119">
        <f t="shared" si="206"/>
        <v>0</v>
      </c>
      <c r="AN878" s="119">
        <f t="shared" si="205"/>
        <v>0</v>
      </c>
    </row>
    <row r="879" spans="1:40" s="122" customFormat="1" ht="19.899999999999999" customHeight="1" x14ac:dyDescent="0.2">
      <c r="A879" s="176"/>
      <c r="B879" s="39" t="s">
        <v>33</v>
      </c>
      <c r="C879" s="1">
        <v>0</v>
      </c>
      <c r="D879" s="1"/>
      <c r="E879" s="1">
        <v>0</v>
      </c>
      <c r="F879" s="1">
        <v>0</v>
      </c>
      <c r="G879" s="40">
        <f t="shared" si="199"/>
        <v>0</v>
      </c>
      <c r="H879" s="1"/>
      <c r="I879" s="1"/>
      <c r="J879" s="1"/>
      <c r="K879" s="40"/>
      <c r="L879" s="1"/>
      <c r="M879" s="1"/>
      <c r="N879" s="1"/>
      <c r="O879" s="40">
        <f t="shared" si="200"/>
        <v>0</v>
      </c>
      <c r="P879" s="1">
        <v>0</v>
      </c>
      <c r="Q879" s="1">
        <v>0</v>
      </c>
      <c r="R879" s="1">
        <v>0</v>
      </c>
      <c r="S879" s="40">
        <v>0</v>
      </c>
      <c r="T879" s="1"/>
      <c r="U879" s="1"/>
      <c r="V879" s="1"/>
      <c r="W879" s="40">
        <v>0</v>
      </c>
      <c r="X879" s="1"/>
      <c r="Y879" s="1"/>
      <c r="Z879" s="1"/>
      <c r="AA879" s="20">
        <f t="shared" si="203"/>
        <v>0</v>
      </c>
      <c r="AB879" s="1">
        <f t="shared" si="204"/>
        <v>0</v>
      </c>
      <c r="AC879" s="40">
        <f t="shared" si="204"/>
        <v>0</v>
      </c>
      <c r="AD879" s="4">
        <f t="shared" si="204"/>
        <v>0</v>
      </c>
      <c r="AE879" s="40">
        <f t="shared" si="202"/>
        <v>0</v>
      </c>
      <c r="AF879" s="1"/>
      <c r="AG879" s="40"/>
      <c r="AH879" s="4"/>
      <c r="AI879" s="40"/>
      <c r="AJ879" s="40"/>
      <c r="AM879" s="119">
        <f t="shared" si="206"/>
        <v>0</v>
      </c>
      <c r="AN879" s="119">
        <f t="shared" si="205"/>
        <v>0</v>
      </c>
    </row>
    <row r="880" spans="1:40" s="122" customFormat="1" ht="19.899999999999999" customHeight="1" x14ac:dyDescent="0.2">
      <c r="A880" s="176"/>
      <c r="B880" s="39" t="s">
        <v>34</v>
      </c>
      <c r="C880" s="1">
        <v>249.04091</v>
      </c>
      <c r="D880" s="1">
        <f>C880</f>
        <v>249.04091</v>
      </c>
      <c r="E880" s="1">
        <v>0</v>
      </c>
      <c r="F880" s="1">
        <v>0</v>
      </c>
      <c r="G880" s="40">
        <f t="shared" si="199"/>
        <v>0</v>
      </c>
      <c r="H880" s="1"/>
      <c r="I880" s="1"/>
      <c r="J880" s="1"/>
      <c r="K880" s="40"/>
      <c r="L880" s="1"/>
      <c r="M880" s="1"/>
      <c r="N880" s="1"/>
      <c r="O880" s="40">
        <f t="shared" si="200"/>
        <v>0</v>
      </c>
      <c r="P880" s="1">
        <v>0</v>
      </c>
      <c r="Q880" s="1">
        <v>0</v>
      </c>
      <c r="R880" s="1">
        <v>0</v>
      </c>
      <c r="S880" s="40">
        <f>T880+U880+V880</f>
        <v>63.500000000000043</v>
      </c>
      <c r="T880" s="1">
        <f>T876-SUM(T877:T879)</f>
        <v>0</v>
      </c>
      <c r="U880" s="1">
        <f>U876-SUM(U877:U879)</f>
        <v>63.368860000000041</v>
      </c>
      <c r="V880" s="1">
        <f>V876-SUM(V877:V879)</f>
        <v>0.13113999999999981</v>
      </c>
      <c r="W880" s="40">
        <f>X880+Y880+Z880</f>
        <v>63.500000000000043</v>
      </c>
      <c r="X880" s="1">
        <f>X876-SUM(X877:X879)</f>
        <v>0</v>
      </c>
      <c r="Y880" s="1">
        <f>Y876-SUM(Y877:Y879)</f>
        <v>63.368860000000041</v>
      </c>
      <c r="Z880" s="1">
        <f>Z876-SUM(Z877:Z879)</f>
        <v>0.13114000000000026</v>
      </c>
      <c r="AA880" s="20">
        <f t="shared" si="203"/>
        <v>4.4408920985006262E-16</v>
      </c>
      <c r="AB880" s="1">
        <f t="shared" si="204"/>
        <v>0</v>
      </c>
      <c r="AC880" s="40">
        <f t="shared" si="204"/>
        <v>0</v>
      </c>
      <c r="AD880" s="4">
        <f t="shared" si="204"/>
        <v>4.4408920985006262E-16</v>
      </c>
      <c r="AE880" s="40">
        <f t="shared" si="202"/>
        <v>0</v>
      </c>
      <c r="AF880" s="1"/>
      <c r="AG880" s="40"/>
      <c r="AH880" s="4"/>
      <c r="AI880" s="40"/>
      <c r="AJ880" s="40"/>
      <c r="AM880" s="119">
        <f t="shared" si="206"/>
        <v>0</v>
      </c>
      <c r="AN880" s="119">
        <f t="shared" si="205"/>
        <v>4.4408920985006262E-16</v>
      </c>
    </row>
    <row r="881" spans="1:40" s="122" customFormat="1" ht="70.150000000000006" customHeight="1" x14ac:dyDescent="0.2">
      <c r="A881" s="176">
        <v>159</v>
      </c>
      <c r="B881" s="134" t="s">
        <v>189</v>
      </c>
      <c r="C881" s="24">
        <v>6677</v>
      </c>
      <c r="D881" s="24">
        <f>SUM(D882:D885)</f>
        <v>6677</v>
      </c>
      <c r="E881" s="24">
        <v>0</v>
      </c>
      <c r="F881" s="24">
        <v>0</v>
      </c>
      <c r="G881" s="25">
        <f t="shared" ref="G881:G900" si="207">H881+I881+J881</f>
        <v>0</v>
      </c>
      <c r="H881" s="26"/>
      <c r="I881" s="26"/>
      <c r="J881" s="26"/>
      <c r="K881" s="25">
        <f>L881+M881+N881</f>
        <v>0</v>
      </c>
      <c r="L881" s="26"/>
      <c r="M881" s="26"/>
      <c r="N881" s="26"/>
      <c r="O881" s="25">
        <f t="shared" ref="O881" si="208">P881+Q881+R881</f>
        <v>6790.7449999999999</v>
      </c>
      <c r="P881" s="26">
        <v>0</v>
      </c>
      <c r="Q881" s="26">
        <v>6750</v>
      </c>
      <c r="R881" s="26">
        <v>40.744999999999997</v>
      </c>
      <c r="S881" s="40">
        <f>T881+U881+V881</f>
        <v>6677</v>
      </c>
      <c r="T881" s="1">
        <v>0</v>
      </c>
      <c r="U881" s="1">
        <v>6636.9380000000001</v>
      </c>
      <c r="V881" s="1">
        <v>40.061999999999998</v>
      </c>
      <c r="W881" s="25">
        <f>X881+Y881+Z881</f>
        <v>6676.9999999999991</v>
      </c>
      <c r="X881" s="26">
        <v>0</v>
      </c>
      <c r="Y881" s="26">
        <v>6636.9379999999992</v>
      </c>
      <c r="Z881" s="26">
        <v>40.061999999999998</v>
      </c>
      <c r="AA881" s="20">
        <f t="shared" ref="AA881:AA900" si="209">AB881+AC881+AD881</f>
        <v>0</v>
      </c>
      <c r="AB881" s="1">
        <f t="shared" ref="AB881:AD891" si="210">X881+H881-L881-(T881-AF881)</f>
        <v>0</v>
      </c>
      <c r="AC881" s="40">
        <f t="shared" si="210"/>
        <v>0</v>
      </c>
      <c r="AD881" s="4">
        <f t="shared" si="210"/>
        <v>0</v>
      </c>
      <c r="AE881" s="25">
        <f t="shared" ref="AE881:AE900" si="211">AF881+AG881+AH881</f>
        <v>0</v>
      </c>
      <c r="AF881" s="26"/>
      <c r="AG881" s="25"/>
      <c r="AH881" s="38"/>
      <c r="AI881" s="25"/>
      <c r="AJ881" s="25"/>
      <c r="AM881" s="119">
        <f t="shared" si="206"/>
        <v>0</v>
      </c>
      <c r="AN881" s="119">
        <f t="shared" si="205"/>
        <v>0</v>
      </c>
    </row>
    <row r="882" spans="1:40" s="122" customFormat="1" ht="19.899999999999999" customHeight="1" x14ac:dyDescent="0.2">
      <c r="A882" s="176"/>
      <c r="B882" s="39" t="s">
        <v>31</v>
      </c>
      <c r="C882" s="1">
        <v>6497</v>
      </c>
      <c r="D882" s="1">
        <f>C882</f>
        <v>6497</v>
      </c>
      <c r="E882" s="1">
        <v>0</v>
      </c>
      <c r="F882" s="1">
        <v>0</v>
      </c>
      <c r="G882" s="40">
        <f t="shared" si="207"/>
        <v>0</v>
      </c>
      <c r="H882" s="1"/>
      <c r="I882" s="1"/>
      <c r="J882" s="1"/>
      <c r="K882" s="40"/>
      <c r="L882" s="1"/>
      <c r="M882" s="1"/>
      <c r="N882" s="1"/>
      <c r="O882" s="40">
        <f>P882+Q882+R882</f>
        <v>6497</v>
      </c>
      <c r="P882" s="1">
        <v>0</v>
      </c>
      <c r="Q882" s="1">
        <v>6458.018</v>
      </c>
      <c r="R882" s="1">
        <v>38.981999999999999</v>
      </c>
      <c r="S882" s="40">
        <v>6497.0000000000009</v>
      </c>
      <c r="T882" s="1"/>
      <c r="U882" s="1">
        <f>S882-V882</f>
        <v>6458.0180000000009</v>
      </c>
      <c r="V882" s="1">
        <v>38.981999999999999</v>
      </c>
      <c r="W882" s="40">
        <v>6497</v>
      </c>
      <c r="X882" s="1"/>
      <c r="Y882" s="1">
        <f>W882-Z882</f>
        <v>6458.018</v>
      </c>
      <c r="Z882" s="1">
        <v>38.981999999999999</v>
      </c>
      <c r="AA882" s="20">
        <f t="shared" si="209"/>
        <v>0</v>
      </c>
      <c r="AB882" s="1">
        <f t="shared" si="210"/>
        <v>0</v>
      </c>
      <c r="AC882" s="40">
        <f t="shared" si="210"/>
        <v>0</v>
      </c>
      <c r="AD882" s="4">
        <f t="shared" si="210"/>
        <v>0</v>
      </c>
      <c r="AE882" s="40">
        <f t="shared" si="211"/>
        <v>0</v>
      </c>
      <c r="AF882" s="1"/>
      <c r="AG882" s="40"/>
      <c r="AH882" s="4"/>
      <c r="AI882" s="40"/>
      <c r="AJ882" s="40"/>
      <c r="AM882" s="119">
        <f t="shared" si="206"/>
        <v>0</v>
      </c>
      <c r="AN882" s="119">
        <f t="shared" si="205"/>
        <v>0</v>
      </c>
    </row>
    <row r="883" spans="1:40" s="122" customFormat="1" ht="19.899999999999999" customHeight="1" x14ac:dyDescent="0.2">
      <c r="A883" s="176"/>
      <c r="B883" s="39" t="s">
        <v>32</v>
      </c>
      <c r="C883" s="1">
        <v>0</v>
      </c>
      <c r="D883" s="1"/>
      <c r="E883" s="1">
        <v>0</v>
      </c>
      <c r="F883" s="1">
        <v>0</v>
      </c>
      <c r="G883" s="40">
        <f t="shared" si="207"/>
        <v>0</v>
      </c>
      <c r="H883" s="1"/>
      <c r="I883" s="1"/>
      <c r="J883" s="1"/>
      <c r="K883" s="40"/>
      <c r="L883" s="1"/>
      <c r="M883" s="1"/>
      <c r="N883" s="1"/>
      <c r="O883" s="40">
        <f>P883+Q883+R883</f>
        <v>0</v>
      </c>
      <c r="P883" s="1">
        <v>0</v>
      </c>
      <c r="Q883" s="1">
        <v>0</v>
      </c>
      <c r="R883" s="1">
        <v>0</v>
      </c>
      <c r="S883" s="40">
        <v>0</v>
      </c>
      <c r="T883" s="1"/>
      <c r="U883" s="1"/>
      <c r="V883" s="1"/>
      <c r="W883" s="40">
        <v>0</v>
      </c>
      <c r="X883" s="1"/>
      <c r="Y883" s="1"/>
      <c r="Z883" s="1"/>
      <c r="AA883" s="20">
        <f t="shared" si="209"/>
        <v>0</v>
      </c>
      <c r="AB883" s="1">
        <f t="shared" si="210"/>
        <v>0</v>
      </c>
      <c r="AC883" s="40">
        <f t="shared" si="210"/>
        <v>0</v>
      </c>
      <c r="AD883" s="4">
        <f t="shared" si="210"/>
        <v>0</v>
      </c>
      <c r="AE883" s="40">
        <f t="shared" si="211"/>
        <v>0</v>
      </c>
      <c r="AF883" s="1"/>
      <c r="AG883" s="40"/>
      <c r="AH883" s="4"/>
      <c r="AI883" s="40"/>
      <c r="AJ883" s="40"/>
      <c r="AM883" s="119">
        <f t="shared" si="206"/>
        <v>0</v>
      </c>
      <c r="AN883" s="119">
        <f t="shared" si="205"/>
        <v>0</v>
      </c>
    </row>
    <row r="884" spans="1:40" s="122" customFormat="1" ht="19.899999999999999" customHeight="1" x14ac:dyDescent="0.2">
      <c r="A884" s="176"/>
      <c r="B884" s="39" t="s">
        <v>33</v>
      </c>
      <c r="C884" s="1">
        <v>0</v>
      </c>
      <c r="D884" s="1"/>
      <c r="E884" s="1">
        <v>0</v>
      </c>
      <c r="F884" s="1">
        <v>0</v>
      </c>
      <c r="G884" s="40">
        <f t="shared" si="207"/>
        <v>0</v>
      </c>
      <c r="H884" s="1"/>
      <c r="I884" s="1"/>
      <c r="J884" s="1"/>
      <c r="K884" s="40"/>
      <c r="L884" s="1"/>
      <c r="M884" s="1"/>
      <c r="N884" s="1"/>
      <c r="O884" s="40">
        <f>P884+Q884+R884</f>
        <v>0</v>
      </c>
      <c r="P884" s="1">
        <v>0</v>
      </c>
      <c r="Q884" s="1">
        <v>0</v>
      </c>
      <c r="R884" s="1">
        <v>0</v>
      </c>
      <c r="S884" s="40">
        <v>0</v>
      </c>
      <c r="T884" s="1"/>
      <c r="U884" s="1"/>
      <c r="V884" s="1"/>
      <c r="W884" s="40">
        <v>0</v>
      </c>
      <c r="X884" s="1"/>
      <c r="Y884" s="1"/>
      <c r="Z884" s="1"/>
      <c r="AA884" s="20">
        <f t="shared" si="209"/>
        <v>0</v>
      </c>
      <c r="AB884" s="1">
        <f t="shared" si="210"/>
        <v>0</v>
      </c>
      <c r="AC884" s="40">
        <f t="shared" si="210"/>
        <v>0</v>
      </c>
      <c r="AD884" s="4">
        <f t="shared" si="210"/>
        <v>0</v>
      </c>
      <c r="AE884" s="40">
        <f t="shared" si="211"/>
        <v>0</v>
      </c>
      <c r="AF884" s="1"/>
      <c r="AG884" s="40"/>
      <c r="AH884" s="4"/>
      <c r="AI884" s="40"/>
      <c r="AJ884" s="40"/>
      <c r="AM884" s="119">
        <f t="shared" si="206"/>
        <v>0</v>
      </c>
      <c r="AN884" s="119">
        <f t="shared" si="205"/>
        <v>0</v>
      </c>
    </row>
    <row r="885" spans="1:40" s="122" customFormat="1" ht="19.899999999999999" customHeight="1" x14ac:dyDescent="0.2">
      <c r="A885" s="176"/>
      <c r="B885" s="39" t="s">
        <v>34</v>
      </c>
      <c r="C885" s="1">
        <v>180</v>
      </c>
      <c r="D885" s="1">
        <f>C885</f>
        <v>180</v>
      </c>
      <c r="E885" s="1">
        <v>0</v>
      </c>
      <c r="F885" s="1">
        <v>0</v>
      </c>
      <c r="G885" s="40">
        <f t="shared" si="207"/>
        <v>0</v>
      </c>
      <c r="H885" s="1"/>
      <c r="I885" s="1"/>
      <c r="J885" s="1"/>
      <c r="K885" s="40"/>
      <c r="L885" s="1"/>
      <c r="M885" s="1"/>
      <c r="N885" s="1"/>
      <c r="O885" s="40">
        <f>P885+Q885+R885</f>
        <v>293.74499999999983</v>
      </c>
      <c r="P885" s="1">
        <v>0</v>
      </c>
      <c r="Q885" s="1">
        <v>291.98199999999986</v>
      </c>
      <c r="R885" s="1">
        <v>1.7629999999999999</v>
      </c>
      <c r="S885" s="40">
        <f>T885+U885+V885</f>
        <v>179.99999999999915</v>
      </c>
      <c r="T885" s="1">
        <f>T881-SUM(T882:T884)</f>
        <v>0</v>
      </c>
      <c r="U885" s="1">
        <f>U881-SUM(U882:U884)</f>
        <v>178.91999999999916</v>
      </c>
      <c r="V885" s="1">
        <f>V881-SUM(V882:V884)</f>
        <v>1.0799999999999983</v>
      </c>
      <c r="W885" s="40">
        <f>X885+Y885+Z885</f>
        <v>179.99999999999915</v>
      </c>
      <c r="X885" s="1">
        <f>X881-SUM(X882:X884)</f>
        <v>0</v>
      </c>
      <c r="Y885" s="1">
        <f>Y881-SUM(Y882:Y884)</f>
        <v>178.91999999999916</v>
      </c>
      <c r="Z885" s="1">
        <f>Z881-SUM(Z882:Z884)</f>
        <v>1.0799999999999983</v>
      </c>
      <c r="AA885" s="20">
        <f t="shared" si="209"/>
        <v>0</v>
      </c>
      <c r="AB885" s="1">
        <f t="shared" si="210"/>
        <v>0</v>
      </c>
      <c r="AC885" s="40">
        <f t="shared" si="210"/>
        <v>0</v>
      </c>
      <c r="AD885" s="4">
        <f t="shared" si="210"/>
        <v>0</v>
      </c>
      <c r="AE885" s="40">
        <f t="shared" si="211"/>
        <v>0</v>
      </c>
      <c r="AF885" s="1"/>
      <c r="AG885" s="40"/>
      <c r="AH885" s="4"/>
      <c r="AI885" s="40"/>
      <c r="AJ885" s="40"/>
      <c r="AM885" s="119">
        <f t="shared" si="206"/>
        <v>0</v>
      </c>
      <c r="AN885" s="119">
        <f t="shared" si="205"/>
        <v>0</v>
      </c>
    </row>
    <row r="886" spans="1:40" s="122" customFormat="1" ht="113.45" customHeight="1" x14ac:dyDescent="0.2">
      <c r="A886" s="176">
        <v>160</v>
      </c>
      <c r="B886" s="177" t="s">
        <v>200</v>
      </c>
      <c r="C886" s="24">
        <v>32034.420880000001</v>
      </c>
      <c r="D886" s="24">
        <f>SUM(D887:D890)</f>
        <v>0</v>
      </c>
      <c r="E886" s="24">
        <v>0</v>
      </c>
      <c r="F886" s="24">
        <v>0</v>
      </c>
      <c r="G886" s="25">
        <f t="shared" si="207"/>
        <v>0</v>
      </c>
      <c r="H886" s="26"/>
      <c r="I886" s="26"/>
      <c r="J886" s="26"/>
      <c r="K886" s="25">
        <f>L886+M886+N886</f>
        <v>0</v>
      </c>
      <c r="L886" s="26"/>
      <c r="M886" s="26"/>
      <c r="N886" s="26"/>
      <c r="O886" s="25">
        <f t="shared" ref="O886:O900" si="212">P886+Q886+R886</f>
        <v>32264.53</v>
      </c>
      <c r="P886" s="26">
        <v>0</v>
      </c>
      <c r="Q886" s="26">
        <v>32200</v>
      </c>
      <c r="R886" s="26">
        <v>64.53</v>
      </c>
      <c r="S886" s="40">
        <f>T886+U886+V886</f>
        <v>32034.420880000001</v>
      </c>
      <c r="T886" s="1">
        <v>0</v>
      </c>
      <c r="U886" s="1">
        <v>31970.352030000002</v>
      </c>
      <c r="V886" s="1">
        <v>64.068849999999998</v>
      </c>
      <c r="W886" s="25">
        <f>X886+Y886+Z886</f>
        <v>32034.420879999998</v>
      </c>
      <c r="X886" s="26">
        <v>0</v>
      </c>
      <c r="Y886" s="26">
        <v>31970.352029999998</v>
      </c>
      <c r="Z886" s="26">
        <v>64.068849999999998</v>
      </c>
      <c r="AA886" s="20">
        <f t="shared" si="209"/>
        <v>0</v>
      </c>
      <c r="AB886" s="1">
        <f t="shared" si="210"/>
        <v>0</v>
      </c>
      <c r="AC886" s="40">
        <f t="shared" si="210"/>
        <v>0</v>
      </c>
      <c r="AD886" s="4">
        <f t="shared" si="210"/>
        <v>0</v>
      </c>
      <c r="AE886" s="25">
        <f t="shared" si="211"/>
        <v>0</v>
      </c>
      <c r="AF886" s="26"/>
      <c r="AG886" s="25"/>
      <c r="AH886" s="38"/>
      <c r="AI886" s="25" t="s">
        <v>343</v>
      </c>
      <c r="AJ886" s="25" t="s">
        <v>342</v>
      </c>
      <c r="AM886" s="119">
        <f t="shared" si="206"/>
        <v>0</v>
      </c>
      <c r="AN886" s="119">
        <f t="shared" si="205"/>
        <v>0</v>
      </c>
    </row>
    <row r="887" spans="1:40" s="122" customFormat="1" ht="19.899999999999999" customHeight="1" x14ac:dyDescent="0.2">
      <c r="A887" s="176"/>
      <c r="B887" s="39" t="s">
        <v>31</v>
      </c>
      <c r="C887" s="1">
        <v>0</v>
      </c>
      <c r="D887" s="1">
        <f>C887</f>
        <v>0</v>
      </c>
      <c r="E887" s="1">
        <v>0</v>
      </c>
      <c r="F887" s="1">
        <v>0</v>
      </c>
      <c r="G887" s="40">
        <f t="shared" si="207"/>
        <v>0</v>
      </c>
      <c r="H887" s="1"/>
      <c r="I887" s="1"/>
      <c r="J887" s="1"/>
      <c r="K887" s="40"/>
      <c r="L887" s="1"/>
      <c r="M887" s="1"/>
      <c r="N887" s="1"/>
      <c r="O887" s="40">
        <f t="shared" si="212"/>
        <v>0</v>
      </c>
      <c r="P887" s="1">
        <v>0</v>
      </c>
      <c r="Q887" s="1">
        <v>0</v>
      </c>
      <c r="R887" s="1">
        <v>0</v>
      </c>
      <c r="S887" s="40">
        <v>0</v>
      </c>
      <c r="T887" s="1"/>
      <c r="U887" s="1"/>
      <c r="V887" s="1"/>
      <c r="W887" s="40">
        <v>0</v>
      </c>
      <c r="X887" s="1"/>
      <c r="Y887" s="1"/>
      <c r="Z887" s="1"/>
      <c r="AA887" s="20">
        <f t="shared" si="209"/>
        <v>0</v>
      </c>
      <c r="AB887" s="1">
        <f t="shared" si="210"/>
        <v>0</v>
      </c>
      <c r="AC887" s="40">
        <f t="shared" si="210"/>
        <v>0</v>
      </c>
      <c r="AD887" s="4">
        <f t="shared" si="210"/>
        <v>0</v>
      </c>
      <c r="AE887" s="40">
        <f t="shared" si="211"/>
        <v>0</v>
      </c>
      <c r="AF887" s="1"/>
      <c r="AG887" s="40"/>
      <c r="AH887" s="4"/>
      <c r="AI887" s="40"/>
      <c r="AJ887" s="40"/>
      <c r="AM887" s="119">
        <f t="shared" si="206"/>
        <v>0</v>
      </c>
      <c r="AN887" s="119">
        <f t="shared" si="205"/>
        <v>0</v>
      </c>
    </row>
    <row r="888" spans="1:40" s="122" customFormat="1" ht="19.899999999999999" customHeight="1" x14ac:dyDescent="0.2">
      <c r="A888" s="176"/>
      <c r="B888" s="39" t="s">
        <v>32</v>
      </c>
      <c r="C888" s="1">
        <v>29677.334299999999</v>
      </c>
      <c r="D888" s="1"/>
      <c r="E888" s="1">
        <v>0</v>
      </c>
      <c r="F888" s="1">
        <v>0</v>
      </c>
      <c r="G888" s="40">
        <f t="shared" si="207"/>
        <v>0</v>
      </c>
      <c r="H888" s="1"/>
      <c r="I888" s="1"/>
      <c r="J888" s="1"/>
      <c r="K888" s="40"/>
      <c r="L888" s="1"/>
      <c r="M888" s="1"/>
      <c r="N888" s="1"/>
      <c r="O888" s="40">
        <f t="shared" si="212"/>
        <v>29677.334300000002</v>
      </c>
      <c r="P888" s="1">
        <v>0</v>
      </c>
      <c r="Q888" s="1">
        <v>29617.979630000002</v>
      </c>
      <c r="R888" s="1">
        <v>59.354669999999999</v>
      </c>
      <c r="S888" s="40">
        <v>29677.334299999999</v>
      </c>
      <c r="T888" s="1"/>
      <c r="U888" s="1">
        <f>S888-V888</f>
        <v>29617.979629999998</v>
      </c>
      <c r="V888" s="1">
        <v>59.354669999999999</v>
      </c>
      <c r="W888" s="40">
        <v>29677.334299999999</v>
      </c>
      <c r="X888" s="1"/>
      <c r="Y888" s="1">
        <f>W888-Z888</f>
        <v>29617.979629999998</v>
      </c>
      <c r="Z888" s="1">
        <v>59.354669999999999</v>
      </c>
      <c r="AA888" s="20">
        <f t="shared" si="209"/>
        <v>0</v>
      </c>
      <c r="AB888" s="1">
        <f t="shared" si="210"/>
        <v>0</v>
      </c>
      <c r="AC888" s="40">
        <f t="shared" si="210"/>
        <v>0</v>
      </c>
      <c r="AD888" s="4">
        <f t="shared" si="210"/>
        <v>0</v>
      </c>
      <c r="AE888" s="40">
        <f t="shared" si="211"/>
        <v>0</v>
      </c>
      <c r="AF888" s="1"/>
      <c r="AG888" s="40"/>
      <c r="AH888" s="4"/>
      <c r="AI888" s="40"/>
      <c r="AJ888" s="40"/>
      <c r="AM888" s="119">
        <f t="shared" si="206"/>
        <v>0</v>
      </c>
      <c r="AN888" s="119">
        <f t="shared" si="205"/>
        <v>0</v>
      </c>
    </row>
    <row r="889" spans="1:40" s="122" customFormat="1" ht="19.899999999999999" customHeight="1" x14ac:dyDescent="0.2">
      <c r="A889" s="176"/>
      <c r="B889" s="39" t="s">
        <v>33</v>
      </c>
      <c r="C889" s="1">
        <v>890.86858000000007</v>
      </c>
      <c r="D889" s="1"/>
      <c r="E889" s="1">
        <v>0</v>
      </c>
      <c r="F889" s="1">
        <v>0</v>
      </c>
      <c r="G889" s="40">
        <f t="shared" si="207"/>
        <v>0</v>
      </c>
      <c r="H889" s="1"/>
      <c r="I889" s="1"/>
      <c r="J889" s="1"/>
      <c r="K889" s="40"/>
      <c r="L889" s="1"/>
      <c r="M889" s="1"/>
      <c r="N889" s="1"/>
      <c r="O889" s="40">
        <f t="shared" si="212"/>
        <v>890.86858000000007</v>
      </c>
      <c r="P889" s="1">
        <v>0</v>
      </c>
      <c r="Q889" s="1">
        <v>889.08684284000003</v>
      </c>
      <c r="R889" s="1">
        <v>1.78173716</v>
      </c>
      <c r="S889" s="40">
        <v>890.86858000000007</v>
      </c>
      <c r="T889" s="1"/>
      <c r="U889" s="1">
        <f>S889-V889</f>
        <v>889.08684000000005</v>
      </c>
      <c r="V889" s="1">
        <v>1.7817400000000001</v>
      </c>
      <c r="W889" s="40">
        <v>890.86858000000007</v>
      </c>
      <c r="X889" s="1"/>
      <c r="Y889" s="1">
        <f>W889-Z889</f>
        <v>889.08684000000005</v>
      </c>
      <c r="Z889" s="1">
        <v>1.7817400000000001</v>
      </c>
      <c r="AA889" s="20">
        <f t="shared" si="209"/>
        <v>0</v>
      </c>
      <c r="AB889" s="1">
        <f t="shared" si="210"/>
        <v>0</v>
      </c>
      <c r="AC889" s="40">
        <f t="shared" si="210"/>
        <v>0</v>
      </c>
      <c r="AD889" s="4">
        <f t="shared" si="210"/>
        <v>0</v>
      </c>
      <c r="AE889" s="40">
        <f t="shared" si="211"/>
        <v>0</v>
      </c>
      <c r="AF889" s="1"/>
      <c r="AG889" s="40"/>
      <c r="AH889" s="4"/>
      <c r="AI889" s="40"/>
      <c r="AJ889" s="40"/>
      <c r="AM889" s="119">
        <f t="shared" si="206"/>
        <v>0</v>
      </c>
      <c r="AN889" s="119">
        <f t="shared" si="205"/>
        <v>0</v>
      </c>
    </row>
    <row r="890" spans="1:40" s="122" customFormat="1" ht="19.899999999999999" customHeight="1" x14ac:dyDescent="0.2">
      <c r="A890" s="176"/>
      <c r="B890" s="39" t="s">
        <v>34</v>
      </c>
      <c r="C890" s="1">
        <v>1466.2180000000001</v>
      </c>
      <c r="D890" s="1"/>
      <c r="E890" s="1">
        <v>0</v>
      </c>
      <c r="F890" s="1">
        <v>0</v>
      </c>
      <c r="G890" s="40">
        <f t="shared" si="207"/>
        <v>0</v>
      </c>
      <c r="H890" s="1"/>
      <c r="I890" s="1"/>
      <c r="J890" s="1"/>
      <c r="K890" s="40"/>
      <c r="L890" s="1"/>
      <c r="M890" s="1"/>
      <c r="N890" s="1"/>
      <c r="O890" s="40">
        <f t="shared" si="212"/>
        <v>1696.3271199999992</v>
      </c>
      <c r="P890" s="1">
        <v>0</v>
      </c>
      <c r="Q890" s="1">
        <v>1692.9335271599991</v>
      </c>
      <c r="R890" s="1">
        <v>3.3935928399999975</v>
      </c>
      <c r="S890" s="40">
        <f>T890+U890+V890</f>
        <v>1466.2180000000039</v>
      </c>
      <c r="T890" s="1">
        <f>T886-SUM(T887:T889)</f>
        <v>0</v>
      </c>
      <c r="U890" s="1">
        <f>U886-SUM(U887:U889)</f>
        <v>1463.2855600000039</v>
      </c>
      <c r="V890" s="1">
        <f>V886-SUM(V887:V889)</f>
        <v>2.9324399999999997</v>
      </c>
      <c r="W890" s="40">
        <f>X890+Y890+Z890</f>
        <v>1466.2180000000003</v>
      </c>
      <c r="X890" s="1">
        <f>X886-SUM(X887:X889)</f>
        <v>0</v>
      </c>
      <c r="Y890" s="1">
        <f>Y886-SUM(Y887:Y889)</f>
        <v>1463.2855600000003</v>
      </c>
      <c r="Z890" s="1">
        <f>Z886-SUM(Z887:Z889)</f>
        <v>2.9324399999999997</v>
      </c>
      <c r="AA890" s="20">
        <f t="shared" si="209"/>
        <v>-3.637978807091713E-12</v>
      </c>
      <c r="AB890" s="1">
        <f t="shared" si="210"/>
        <v>0</v>
      </c>
      <c r="AC890" s="40">
        <f t="shared" si="210"/>
        <v>-3.637978807091713E-12</v>
      </c>
      <c r="AD890" s="4">
        <f t="shared" si="210"/>
        <v>0</v>
      </c>
      <c r="AE890" s="40">
        <f t="shared" si="211"/>
        <v>0</v>
      </c>
      <c r="AF890" s="1"/>
      <c r="AG890" s="40"/>
      <c r="AH890" s="4"/>
      <c r="AI890" s="40"/>
      <c r="AJ890" s="40"/>
      <c r="AM890" s="119">
        <f t="shared" si="206"/>
        <v>-3.637978807091713E-12</v>
      </c>
      <c r="AN890" s="119">
        <f t="shared" si="205"/>
        <v>-3.637978807091713E-12</v>
      </c>
    </row>
    <row r="891" spans="1:40" s="122" customFormat="1" ht="113.45" customHeight="1" x14ac:dyDescent="0.2">
      <c r="A891" s="176">
        <v>161</v>
      </c>
      <c r="B891" s="177" t="s">
        <v>322</v>
      </c>
      <c r="C891" s="24">
        <v>5987.8249999999998</v>
      </c>
      <c r="D891" s="24">
        <f>SUM(D892:D895)</f>
        <v>5987.8249999999998</v>
      </c>
      <c r="E891" s="24">
        <v>0</v>
      </c>
      <c r="F891" s="24">
        <v>0</v>
      </c>
      <c r="G891" s="25">
        <f t="shared" si="207"/>
        <v>0</v>
      </c>
      <c r="H891" s="26"/>
      <c r="I891" s="26"/>
      <c r="J891" s="26"/>
      <c r="K891" s="25">
        <f>L891+M891+N891</f>
        <v>0</v>
      </c>
      <c r="L891" s="26"/>
      <c r="M891" s="26"/>
      <c r="N891" s="26"/>
      <c r="O891" s="25">
        <f t="shared" si="212"/>
        <v>21.765295887662987</v>
      </c>
      <c r="P891" s="26">
        <v>0</v>
      </c>
      <c r="Q891" s="26">
        <v>21.7</v>
      </c>
      <c r="R891" s="26">
        <f>R892</f>
        <v>6.5295887662988966E-2</v>
      </c>
      <c r="S891" s="40">
        <f>T891+U891+V891</f>
        <v>0</v>
      </c>
      <c r="T891" s="1">
        <v>0</v>
      </c>
      <c r="U891" s="1">
        <v>0</v>
      </c>
      <c r="V891" s="1">
        <v>0</v>
      </c>
      <c r="W891" s="25">
        <f>X891+Y891+Z891</f>
        <v>0</v>
      </c>
      <c r="X891" s="26">
        <v>0</v>
      </c>
      <c r="Y891" s="26">
        <v>0</v>
      </c>
      <c r="Z891" s="26">
        <v>0</v>
      </c>
      <c r="AA891" s="20">
        <f t="shared" si="209"/>
        <v>0</v>
      </c>
      <c r="AB891" s="1">
        <f t="shared" si="210"/>
        <v>0</v>
      </c>
      <c r="AC891" s="40">
        <f t="shared" si="210"/>
        <v>0</v>
      </c>
      <c r="AD891" s="4">
        <f t="shared" si="210"/>
        <v>0</v>
      </c>
      <c r="AE891" s="25">
        <f t="shared" si="211"/>
        <v>0</v>
      </c>
      <c r="AF891" s="26"/>
      <c r="AG891" s="25"/>
      <c r="AH891" s="38"/>
      <c r="AI891" s="25"/>
      <c r="AJ891" s="25"/>
      <c r="AM891" s="119">
        <f t="shared" si="206"/>
        <v>0</v>
      </c>
      <c r="AN891" s="119">
        <f t="shared" si="205"/>
        <v>0</v>
      </c>
    </row>
    <row r="892" spans="1:40" s="122" customFormat="1" ht="19.899999999999999" customHeight="1" x14ac:dyDescent="0.2">
      <c r="A892" s="176"/>
      <c r="B892" s="39" t="s">
        <v>31</v>
      </c>
      <c r="C892" s="1">
        <v>5679.4250000000002</v>
      </c>
      <c r="D892" s="1">
        <f>C892</f>
        <v>5679.4250000000002</v>
      </c>
      <c r="E892" s="1">
        <v>0</v>
      </c>
      <c r="F892" s="1">
        <v>0</v>
      </c>
      <c r="G892" s="40">
        <f t="shared" si="207"/>
        <v>0</v>
      </c>
      <c r="H892" s="1"/>
      <c r="I892" s="1"/>
      <c r="J892" s="1"/>
      <c r="K892" s="40"/>
      <c r="L892" s="1"/>
      <c r="M892" s="1"/>
      <c r="N892" s="1"/>
      <c r="O892" s="40">
        <f t="shared" si="212"/>
        <v>21.765295887662987</v>
      </c>
      <c r="P892" s="1">
        <v>0</v>
      </c>
      <c r="Q892" s="1">
        <v>21.7</v>
      </c>
      <c r="R892" s="1">
        <f>Q892*0.3/99.7</f>
        <v>6.5295887662988966E-2</v>
      </c>
      <c r="S892" s="40">
        <v>0</v>
      </c>
      <c r="T892" s="1"/>
      <c r="U892" s="1"/>
      <c r="V892" s="1"/>
      <c r="W892" s="40">
        <v>0</v>
      </c>
      <c r="X892" s="1"/>
      <c r="Y892" s="1"/>
      <c r="Z892" s="1"/>
      <c r="AA892" s="20">
        <f t="shared" si="209"/>
        <v>0</v>
      </c>
      <c r="AB892" s="1">
        <f t="shared" ref="AB892:AD900" si="213">X892+H892-L892-(T892-AF892)</f>
        <v>0</v>
      </c>
      <c r="AC892" s="40">
        <f t="shared" si="213"/>
        <v>0</v>
      </c>
      <c r="AD892" s="4">
        <f t="shared" si="213"/>
        <v>0</v>
      </c>
      <c r="AE892" s="40">
        <f t="shared" si="211"/>
        <v>0</v>
      </c>
      <c r="AF892" s="1"/>
      <c r="AG892" s="40"/>
      <c r="AH892" s="4"/>
      <c r="AI892" s="40"/>
      <c r="AJ892" s="40"/>
      <c r="AM892" s="119">
        <f t="shared" si="206"/>
        <v>0</v>
      </c>
      <c r="AN892" s="119">
        <f t="shared" si="205"/>
        <v>0</v>
      </c>
    </row>
    <row r="893" spans="1:40" s="122" customFormat="1" ht="19.899999999999999" customHeight="1" x14ac:dyDescent="0.2">
      <c r="A893" s="176"/>
      <c r="B893" s="39" t="s">
        <v>32</v>
      </c>
      <c r="C893" s="1">
        <v>0</v>
      </c>
      <c r="D893" s="1"/>
      <c r="E893" s="1">
        <v>0</v>
      </c>
      <c r="F893" s="1">
        <v>0</v>
      </c>
      <c r="G893" s="40">
        <f t="shared" si="207"/>
        <v>0</v>
      </c>
      <c r="H893" s="1"/>
      <c r="I893" s="1"/>
      <c r="J893" s="1"/>
      <c r="K893" s="40"/>
      <c r="L893" s="1"/>
      <c r="M893" s="1"/>
      <c r="N893" s="1"/>
      <c r="O893" s="40">
        <f t="shared" si="212"/>
        <v>0</v>
      </c>
      <c r="P893" s="1">
        <v>0</v>
      </c>
      <c r="Q893" s="1">
        <v>0</v>
      </c>
      <c r="R893" s="1">
        <v>0</v>
      </c>
      <c r="S893" s="40">
        <v>0</v>
      </c>
      <c r="T893" s="1"/>
      <c r="U893" s="1"/>
      <c r="V893" s="1"/>
      <c r="W893" s="40">
        <v>0</v>
      </c>
      <c r="X893" s="1"/>
      <c r="Y893" s="1"/>
      <c r="Z893" s="1"/>
      <c r="AA893" s="20">
        <f t="shared" si="209"/>
        <v>0</v>
      </c>
      <c r="AB893" s="1">
        <f t="shared" si="213"/>
        <v>0</v>
      </c>
      <c r="AC893" s="40">
        <f t="shared" si="213"/>
        <v>0</v>
      </c>
      <c r="AD893" s="4">
        <f t="shared" si="213"/>
        <v>0</v>
      </c>
      <c r="AE893" s="40">
        <f t="shared" si="211"/>
        <v>0</v>
      </c>
      <c r="AF893" s="1"/>
      <c r="AG893" s="40"/>
      <c r="AH893" s="4"/>
      <c r="AI893" s="40"/>
      <c r="AJ893" s="40"/>
      <c r="AM893" s="119">
        <f t="shared" si="206"/>
        <v>0</v>
      </c>
      <c r="AN893" s="119">
        <f t="shared" si="205"/>
        <v>0</v>
      </c>
    </row>
    <row r="894" spans="1:40" s="122" customFormat="1" ht="19.899999999999999" customHeight="1" x14ac:dyDescent="0.2">
      <c r="A894" s="176"/>
      <c r="B894" s="39" t="s">
        <v>33</v>
      </c>
      <c r="C894" s="1">
        <v>0</v>
      </c>
      <c r="D894" s="1"/>
      <c r="E894" s="1">
        <v>0</v>
      </c>
      <c r="F894" s="1">
        <v>0</v>
      </c>
      <c r="G894" s="40">
        <f t="shared" si="207"/>
        <v>0</v>
      </c>
      <c r="H894" s="1"/>
      <c r="I894" s="1"/>
      <c r="J894" s="1"/>
      <c r="K894" s="40"/>
      <c r="L894" s="1"/>
      <c r="M894" s="1"/>
      <c r="N894" s="1"/>
      <c r="O894" s="40">
        <f t="shared" si="212"/>
        <v>0</v>
      </c>
      <c r="P894" s="1">
        <v>0</v>
      </c>
      <c r="Q894" s="1">
        <v>0</v>
      </c>
      <c r="R894" s="1">
        <v>0</v>
      </c>
      <c r="S894" s="40">
        <v>0</v>
      </c>
      <c r="T894" s="1"/>
      <c r="U894" s="1"/>
      <c r="V894" s="1"/>
      <c r="W894" s="40">
        <v>0</v>
      </c>
      <c r="X894" s="1"/>
      <c r="Y894" s="1"/>
      <c r="Z894" s="1"/>
      <c r="AA894" s="20">
        <f t="shared" si="209"/>
        <v>0</v>
      </c>
      <c r="AB894" s="1">
        <f t="shared" si="213"/>
        <v>0</v>
      </c>
      <c r="AC894" s="40">
        <f t="shared" si="213"/>
        <v>0</v>
      </c>
      <c r="AD894" s="4">
        <f t="shared" si="213"/>
        <v>0</v>
      </c>
      <c r="AE894" s="40">
        <f t="shared" si="211"/>
        <v>0</v>
      </c>
      <c r="AF894" s="1"/>
      <c r="AG894" s="40"/>
      <c r="AH894" s="4"/>
      <c r="AI894" s="40"/>
      <c r="AJ894" s="40"/>
      <c r="AM894" s="119">
        <f t="shared" si="206"/>
        <v>0</v>
      </c>
      <c r="AN894" s="119">
        <f t="shared" si="205"/>
        <v>0</v>
      </c>
    </row>
    <row r="895" spans="1:40" s="122" customFormat="1" ht="19.899999999999999" customHeight="1" x14ac:dyDescent="0.2">
      <c r="A895" s="176"/>
      <c r="B895" s="39" t="s">
        <v>34</v>
      </c>
      <c r="C895" s="1">
        <v>308.39999999999998</v>
      </c>
      <c r="D895" s="1">
        <v>308.39999999999998</v>
      </c>
      <c r="E895" s="1">
        <v>0</v>
      </c>
      <c r="F895" s="1">
        <v>0</v>
      </c>
      <c r="G895" s="40">
        <f t="shared" si="207"/>
        <v>0</v>
      </c>
      <c r="H895" s="1"/>
      <c r="I895" s="1"/>
      <c r="J895" s="1"/>
      <c r="K895" s="40"/>
      <c r="L895" s="1"/>
      <c r="M895" s="1"/>
      <c r="N895" s="1"/>
      <c r="O895" s="40">
        <f t="shared" si="212"/>
        <v>0</v>
      </c>
      <c r="P895" s="1">
        <v>0</v>
      </c>
      <c r="Q895" s="1">
        <v>0</v>
      </c>
      <c r="R895" s="1">
        <v>0</v>
      </c>
      <c r="S895" s="40">
        <f>T895+U895+V895</f>
        <v>0</v>
      </c>
      <c r="T895" s="1">
        <f>T891-SUM(T892:T894)</f>
        <v>0</v>
      </c>
      <c r="U895" s="1">
        <f>U891-SUM(U892:U894)</f>
        <v>0</v>
      </c>
      <c r="V895" s="1">
        <f>V891-SUM(V892:V894)</f>
        <v>0</v>
      </c>
      <c r="W895" s="40">
        <f>X895+Y895+Z895</f>
        <v>0</v>
      </c>
      <c r="X895" s="1">
        <f>X891-SUM(X892:X894)</f>
        <v>0</v>
      </c>
      <c r="Y895" s="1">
        <f>Y891-SUM(Y892:Y894)</f>
        <v>0</v>
      </c>
      <c r="Z895" s="1">
        <f>Z891-SUM(Z892:Z894)</f>
        <v>0</v>
      </c>
      <c r="AA895" s="20">
        <f t="shared" si="209"/>
        <v>0</v>
      </c>
      <c r="AB895" s="1">
        <f t="shared" si="213"/>
        <v>0</v>
      </c>
      <c r="AC895" s="40">
        <f t="shared" si="213"/>
        <v>0</v>
      </c>
      <c r="AD895" s="4">
        <f t="shared" si="213"/>
        <v>0</v>
      </c>
      <c r="AE895" s="40">
        <f t="shared" si="211"/>
        <v>0</v>
      </c>
      <c r="AF895" s="1"/>
      <c r="AG895" s="40"/>
      <c r="AH895" s="4"/>
      <c r="AI895" s="40"/>
      <c r="AJ895" s="40"/>
      <c r="AM895" s="119">
        <f t="shared" si="206"/>
        <v>0</v>
      </c>
      <c r="AN895" s="119">
        <f t="shared" si="205"/>
        <v>0</v>
      </c>
    </row>
    <row r="896" spans="1:40" s="122" customFormat="1" ht="112.9" customHeight="1" x14ac:dyDescent="0.2">
      <c r="A896" s="176">
        <v>162</v>
      </c>
      <c r="B896" s="134" t="s">
        <v>323</v>
      </c>
      <c r="C896" s="24">
        <v>3985.67949</v>
      </c>
      <c r="D896" s="24">
        <f>SUM(D897:D900)</f>
        <v>3838.36312</v>
      </c>
      <c r="E896" s="24">
        <v>0</v>
      </c>
      <c r="F896" s="24">
        <v>0</v>
      </c>
      <c r="G896" s="25">
        <f t="shared" si="207"/>
        <v>0</v>
      </c>
      <c r="H896" s="26"/>
      <c r="I896" s="26"/>
      <c r="J896" s="26"/>
      <c r="K896" s="25">
        <f>L896+M896+N896</f>
        <v>0</v>
      </c>
      <c r="L896" s="26"/>
      <c r="M896" s="26"/>
      <c r="N896" s="26"/>
      <c r="O896" s="25">
        <f t="shared" si="212"/>
        <v>10.141987829614605</v>
      </c>
      <c r="P896" s="26">
        <v>0</v>
      </c>
      <c r="Q896" s="26">
        <v>10</v>
      </c>
      <c r="R896" s="26">
        <f>R897</f>
        <v>0.14198782961460446</v>
      </c>
      <c r="S896" s="40">
        <f>T896+U896+V896</f>
        <v>0</v>
      </c>
      <c r="T896" s="1">
        <v>0</v>
      </c>
      <c r="U896" s="1">
        <v>0</v>
      </c>
      <c r="V896" s="1">
        <v>0</v>
      </c>
      <c r="W896" s="25">
        <f>X896+Y896+Z896</f>
        <v>0</v>
      </c>
      <c r="X896" s="26">
        <v>0</v>
      </c>
      <c r="Y896" s="26">
        <v>0</v>
      </c>
      <c r="Z896" s="26">
        <v>0</v>
      </c>
      <c r="AA896" s="20">
        <f t="shared" si="209"/>
        <v>0</v>
      </c>
      <c r="AB896" s="1">
        <f t="shared" si="213"/>
        <v>0</v>
      </c>
      <c r="AC896" s="40">
        <f t="shared" si="213"/>
        <v>0</v>
      </c>
      <c r="AD896" s="4">
        <f t="shared" si="213"/>
        <v>0</v>
      </c>
      <c r="AE896" s="25">
        <f t="shared" si="211"/>
        <v>0</v>
      </c>
      <c r="AF896" s="26"/>
      <c r="AG896" s="25"/>
      <c r="AH896" s="38"/>
      <c r="AI896" s="25"/>
      <c r="AJ896" s="25"/>
      <c r="AM896" s="119">
        <f t="shared" si="206"/>
        <v>0</v>
      </c>
      <c r="AN896" s="119">
        <f t="shared" si="205"/>
        <v>0</v>
      </c>
    </row>
    <row r="897" spans="1:43" s="122" customFormat="1" ht="19.899999999999999" customHeight="1" x14ac:dyDescent="0.2">
      <c r="A897" s="176"/>
      <c r="B897" s="39" t="s">
        <v>31</v>
      </c>
      <c r="C897" s="1">
        <v>3838.36312</v>
      </c>
      <c r="D897" s="1">
        <f>C897</f>
        <v>3838.36312</v>
      </c>
      <c r="E897" s="1">
        <v>0</v>
      </c>
      <c r="F897" s="1">
        <v>0</v>
      </c>
      <c r="G897" s="40">
        <f t="shared" si="207"/>
        <v>0</v>
      </c>
      <c r="H897" s="1"/>
      <c r="I897" s="1"/>
      <c r="J897" s="1"/>
      <c r="K897" s="40"/>
      <c r="L897" s="1"/>
      <c r="M897" s="1"/>
      <c r="N897" s="1"/>
      <c r="O897" s="40">
        <f t="shared" si="212"/>
        <v>10.141987829614605</v>
      </c>
      <c r="P897" s="1">
        <v>0</v>
      </c>
      <c r="Q897" s="1">
        <v>10</v>
      </c>
      <c r="R897" s="1">
        <f>Q897*1.4/98.6</f>
        <v>0.14198782961460446</v>
      </c>
      <c r="S897" s="40">
        <v>0</v>
      </c>
      <c r="T897" s="1"/>
      <c r="U897" s="1"/>
      <c r="V897" s="1"/>
      <c r="W897" s="40">
        <v>0</v>
      </c>
      <c r="X897" s="1"/>
      <c r="Y897" s="1"/>
      <c r="Z897" s="1"/>
      <c r="AA897" s="20">
        <f t="shared" si="209"/>
        <v>0</v>
      </c>
      <c r="AB897" s="1">
        <f t="shared" si="213"/>
        <v>0</v>
      </c>
      <c r="AC897" s="40">
        <f t="shared" si="213"/>
        <v>0</v>
      </c>
      <c r="AD897" s="4">
        <f t="shared" si="213"/>
        <v>0</v>
      </c>
      <c r="AE897" s="40">
        <f t="shared" si="211"/>
        <v>0</v>
      </c>
      <c r="AF897" s="1"/>
      <c r="AG897" s="40"/>
      <c r="AH897" s="4"/>
      <c r="AI897" s="40"/>
      <c r="AJ897" s="40"/>
      <c r="AM897" s="119">
        <f t="shared" si="206"/>
        <v>0</v>
      </c>
      <c r="AN897" s="119">
        <f t="shared" si="205"/>
        <v>0</v>
      </c>
    </row>
    <row r="898" spans="1:43" s="122" customFormat="1" ht="19.899999999999999" customHeight="1" x14ac:dyDescent="0.2">
      <c r="A898" s="176"/>
      <c r="B898" s="39" t="s">
        <v>32</v>
      </c>
      <c r="C898" s="1">
        <v>0</v>
      </c>
      <c r="D898" s="1"/>
      <c r="E898" s="1">
        <v>0</v>
      </c>
      <c r="F898" s="1">
        <v>0</v>
      </c>
      <c r="G898" s="40">
        <f t="shared" si="207"/>
        <v>0</v>
      </c>
      <c r="H898" s="1"/>
      <c r="I898" s="1"/>
      <c r="J898" s="1"/>
      <c r="K898" s="40"/>
      <c r="L898" s="1"/>
      <c r="M898" s="1"/>
      <c r="N898" s="1"/>
      <c r="O898" s="40">
        <f t="shared" si="212"/>
        <v>0</v>
      </c>
      <c r="P898" s="1">
        <v>0</v>
      </c>
      <c r="Q898" s="1">
        <v>0</v>
      </c>
      <c r="R898" s="1">
        <v>0</v>
      </c>
      <c r="S898" s="40">
        <v>0</v>
      </c>
      <c r="T898" s="1"/>
      <c r="U898" s="1"/>
      <c r="V898" s="1"/>
      <c r="W898" s="40">
        <v>0</v>
      </c>
      <c r="X898" s="1"/>
      <c r="Y898" s="1"/>
      <c r="Z898" s="1"/>
      <c r="AA898" s="20">
        <f t="shared" si="209"/>
        <v>0</v>
      </c>
      <c r="AB898" s="1">
        <f t="shared" si="213"/>
        <v>0</v>
      </c>
      <c r="AC898" s="40">
        <f t="shared" si="213"/>
        <v>0</v>
      </c>
      <c r="AD898" s="4">
        <f t="shared" si="213"/>
        <v>0</v>
      </c>
      <c r="AE898" s="40">
        <f t="shared" si="211"/>
        <v>0</v>
      </c>
      <c r="AF898" s="1"/>
      <c r="AG898" s="40"/>
      <c r="AH898" s="4"/>
      <c r="AI898" s="40"/>
      <c r="AJ898" s="40"/>
      <c r="AM898" s="119">
        <f t="shared" si="206"/>
        <v>0</v>
      </c>
      <c r="AN898" s="119">
        <f t="shared" si="205"/>
        <v>0</v>
      </c>
    </row>
    <row r="899" spans="1:43" s="122" customFormat="1" ht="19.899999999999999" customHeight="1" x14ac:dyDescent="0.2">
      <c r="A899" s="176"/>
      <c r="B899" s="39" t="s">
        <v>33</v>
      </c>
      <c r="C899" s="1">
        <v>0</v>
      </c>
      <c r="D899" s="1"/>
      <c r="E899" s="1">
        <v>0</v>
      </c>
      <c r="F899" s="1">
        <v>0</v>
      </c>
      <c r="G899" s="40">
        <f t="shared" si="207"/>
        <v>0</v>
      </c>
      <c r="H899" s="1"/>
      <c r="I899" s="1"/>
      <c r="J899" s="1"/>
      <c r="K899" s="40"/>
      <c r="L899" s="1"/>
      <c r="M899" s="1"/>
      <c r="N899" s="1"/>
      <c r="O899" s="40">
        <f t="shared" si="212"/>
        <v>0</v>
      </c>
      <c r="P899" s="1">
        <v>0</v>
      </c>
      <c r="Q899" s="1">
        <v>0</v>
      </c>
      <c r="R899" s="1">
        <v>0</v>
      </c>
      <c r="S899" s="40">
        <v>0</v>
      </c>
      <c r="T899" s="1"/>
      <c r="U899" s="1"/>
      <c r="V899" s="1"/>
      <c r="W899" s="40">
        <v>0</v>
      </c>
      <c r="X899" s="1"/>
      <c r="Y899" s="1"/>
      <c r="Z899" s="1"/>
      <c r="AA899" s="20">
        <f t="shared" si="209"/>
        <v>0</v>
      </c>
      <c r="AB899" s="1">
        <f t="shared" si="213"/>
        <v>0</v>
      </c>
      <c r="AC899" s="40">
        <f t="shared" si="213"/>
        <v>0</v>
      </c>
      <c r="AD899" s="4">
        <f t="shared" si="213"/>
        <v>0</v>
      </c>
      <c r="AE899" s="40">
        <f t="shared" si="211"/>
        <v>0</v>
      </c>
      <c r="AF899" s="1"/>
      <c r="AG899" s="40"/>
      <c r="AH899" s="4"/>
      <c r="AI899" s="40"/>
      <c r="AJ899" s="40"/>
      <c r="AM899" s="119">
        <f t="shared" si="206"/>
        <v>0</v>
      </c>
      <c r="AN899" s="119">
        <f t="shared" si="205"/>
        <v>0</v>
      </c>
    </row>
    <row r="900" spans="1:43" s="122" customFormat="1" ht="19.899999999999999" customHeight="1" x14ac:dyDescent="0.2">
      <c r="A900" s="176"/>
      <c r="B900" s="39" t="s">
        <v>34</v>
      </c>
      <c r="C900" s="1">
        <v>147.31637000000001</v>
      </c>
      <c r="D900" s="1"/>
      <c r="E900" s="1">
        <v>0</v>
      </c>
      <c r="F900" s="1">
        <v>0</v>
      </c>
      <c r="G900" s="40">
        <f t="shared" si="207"/>
        <v>0</v>
      </c>
      <c r="H900" s="1"/>
      <c r="I900" s="1"/>
      <c r="J900" s="1"/>
      <c r="K900" s="40"/>
      <c r="L900" s="1"/>
      <c r="M900" s="1"/>
      <c r="N900" s="1"/>
      <c r="O900" s="40">
        <f t="shared" si="212"/>
        <v>0</v>
      </c>
      <c r="P900" s="1">
        <v>0</v>
      </c>
      <c r="Q900" s="1">
        <v>0</v>
      </c>
      <c r="R900" s="1">
        <v>0</v>
      </c>
      <c r="S900" s="40">
        <f>T900+U900+V900</f>
        <v>0</v>
      </c>
      <c r="T900" s="1">
        <f>T896-SUM(T897:T899)</f>
        <v>0</v>
      </c>
      <c r="U900" s="1">
        <f>U896-SUM(U897:U899)</f>
        <v>0</v>
      </c>
      <c r="V900" s="1">
        <f>V896-SUM(V897:V899)</f>
        <v>0</v>
      </c>
      <c r="W900" s="40">
        <f>X900+Y900+Z900</f>
        <v>0</v>
      </c>
      <c r="X900" s="1">
        <f>X896-SUM(X897:X899)</f>
        <v>0</v>
      </c>
      <c r="Y900" s="1">
        <f>Y896-SUM(Y897:Y899)</f>
        <v>0</v>
      </c>
      <c r="Z900" s="1">
        <f>Z896-SUM(Z897:Z899)</f>
        <v>0</v>
      </c>
      <c r="AA900" s="20">
        <f t="shared" si="209"/>
        <v>0</v>
      </c>
      <c r="AB900" s="1">
        <f t="shared" si="213"/>
        <v>0</v>
      </c>
      <c r="AC900" s="40">
        <f t="shared" si="213"/>
        <v>0</v>
      </c>
      <c r="AD900" s="4">
        <f t="shared" si="213"/>
        <v>0</v>
      </c>
      <c r="AE900" s="40">
        <f t="shared" si="211"/>
        <v>0</v>
      </c>
      <c r="AF900" s="1"/>
      <c r="AG900" s="40"/>
      <c r="AH900" s="4"/>
      <c r="AI900" s="40"/>
      <c r="AJ900" s="40"/>
      <c r="AM900" s="119">
        <f t="shared" si="206"/>
        <v>0</v>
      </c>
      <c r="AN900" s="119">
        <f t="shared" si="205"/>
        <v>0</v>
      </c>
    </row>
    <row r="901" spans="1:43" ht="57.6" customHeight="1" outlineLevel="1" x14ac:dyDescent="0.2">
      <c r="A901" s="15">
        <v>163</v>
      </c>
      <c r="B901" s="162" t="s">
        <v>190</v>
      </c>
      <c r="C901" s="1">
        <f>SUM(C902:C905)</f>
        <v>60547.909999999996</v>
      </c>
      <c r="D901" s="1">
        <f>SUM(D902:D905)</f>
        <v>0</v>
      </c>
      <c r="E901" s="1">
        <f>SUM(E902:E905)</f>
        <v>0</v>
      </c>
      <c r="F901" s="1">
        <f t="shared" ref="F901:AH901" si="214">SUM(F902:F905)</f>
        <v>0</v>
      </c>
      <c r="G901" s="1">
        <f t="shared" si="214"/>
        <v>0</v>
      </c>
      <c r="H901" s="1">
        <f t="shared" si="214"/>
        <v>0</v>
      </c>
      <c r="I901" s="1">
        <f t="shared" si="214"/>
        <v>0</v>
      </c>
      <c r="J901" s="1">
        <f t="shared" si="214"/>
        <v>0</v>
      </c>
      <c r="K901" s="1">
        <f t="shared" si="214"/>
        <v>0</v>
      </c>
      <c r="L901" s="1">
        <f t="shared" si="214"/>
        <v>0</v>
      </c>
      <c r="M901" s="1">
        <f t="shared" si="214"/>
        <v>0</v>
      </c>
      <c r="N901" s="1">
        <f t="shared" si="214"/>
        <v>0</v>
      </c>
      <c r="O901" s="1">
        <f t="shared" si="214"/>
        <v>73727.777777777766</v>
      </c>
      <c r="P901" s="1">
        <f t="shared" si="214"/>
        <v>0</v>
      </c>
      <c r="Q901" s="1">
        <f t="shared" si="214"/>
        <v>53084</v>
      </c>
      <c r="R901" s="1">
        <f t="shared" si="214"/>
        <v>20643.777777777777</v>
      </c>
      <c r="S901" s="1">
        <f t="shared" si="214"/>
        <v>60740.835999999988</v>
      </c>
      <c r="T901" s="1">
        <f t="shared" si="214"/>
        <v>0</v>
      </c>
      <c r="U901" s="1">
        <v>43605.235999999997</v>
      </c>
      <c r="V901" s="1">
        <f>V903+V904+V905</f>
        <v>17135.599999999999</v>
      </c>
      <c r="W901" s="1">
        <f t="shared" si="214"/>
        <v>60740.835999999988</v>
      </c>
      <c r="X901" s="1">
        <f t="shared" si="214"/>
        <v>0</v>
      </c>
      <c r="Y901" s="1">
        <v>43605.235999999997</v>
      </c>
      <c r="Z901" s="1">
        <f>V901</f>
        <v>17135.599999999999</v>
      </c>
      <c r="AA901" s="1">
        <f t="shared" si="214"/>
        <v>0</v>
      </c>
      <c r="AB901" s="1">
        <f t="shared" si="214"/>
        <v>0</v>
      </c>
      <c r="AC901" s="1">
        <f t="shared" si="214"/>
        <v>0</v>
      </c>
      <c r="AD901" s="1">
        <f t="shared" si="214"/>
        <v>0</v>
      </c>
      <c r="AE901" s="1">
        <f t="shared" si="214"/>
        <v>0</v>
      </c>
      <c r="AF901" s="1">
        <f t="shared" si="214"/>
        <v>0</v>
      </c>
      <c r="AG901" s="1">
        <f t="shared" si="214"/>
        <v>0</v>
      </c>
      <c r="AH901" s="1">
        <f t="shared" si="214"/>
        <v>0</v>
      </c>
      <c r="AI901" s="40" t="s">
        <v>232</v>
      </c>
      <c r="AJ901" s="40" t="s">
        <v>232</v>
      </c>
      <c r="AM901" s="119">
        <f t="shared" si="206"/>
        <v>0</v>
      </c>
      <c r="AN901" s="119">
        <f t="shared" si="205"/>
        <v>0</v>
      </c>
      <c r="AO901" s="33"/>
      <c r="AQ901" s="59"/>
    </row>
    <row r="902" spans="1:43" ht="19.899999999999999" customHeight="1" outlineLevel="1" x14ac:dyDescent="0.2">
      <c r="A902" s="15"/>
      <c r="B902" s="162" t="s">
        <v>31</v>
      </c>
      <c r="C902" s="6"/>
      <c r="D902" s="6"/>
      <c r="E902" s="7"/>
      <c r="F902" s="7"/>
      <c r="G902" s="40"/>
      <c r="H902" s="1"/>
      <c r="I902" s="1"/>
      <c r="J902" s="1"/>
      <c r="K902" s="40"/>
      <c r="L902" s="1"/>
      <c r="M902" s="1"/>
      <c r="N902" s="1"/>
      <c r="O902" s="40"/>
      <c r="P902" s="1"/>
      <c r="Q902" s="1"/>
      <c r="R902" s="1"/>
      <c r="S902" s="40"/>
      <c r="T902" s="1"/>
      <c r="U902" s="1"/>
      <c r="V902" s="1"/>
      <c r="W902" s="40"/>
      <c r="X902" s="1"/>
      <c r="Y902" s="1"/>
      <c r="Z902" s="1">
        <f t="shared" ref="Z902:Z905" si="215">V902</f>
        <v>0</v>
      </c>
      <c r="AA902" s="20">
        <f t="shared" ref="AA902:AA905" si="216">AB902+AC902+AD902</f>
        <v>0</v>
      </c>
      <c r="AB902" s="1">
        <f t="shared" ref="AB902:AD905" si="217">X902+H902-L902-(T902-AF902)</f>
        <v>0</v>
      </c>
      <c r="AC902" s="40">
        <f t="shared" si="217"/>
        <v>0</v>
      </c>
      <c r="AD902" s="4">
        <f t="shared" si="217"/>
        <v>0</v>
      </c>
      <c r="AE902" s="40">
        <f t="shared" ref="AE902:AE905" si="218">AF902+AG902+AH902</f>
        <v>0</v>
      </c>
      <c r="AF902" s="1"/>
      <c r="AG902" s="40"/>
      <c r="AH902" s="4"/>
      <c r="AI902" s="40"/>
      <c r="AJ902" s="40"/>
      <c r="AM902" s="119">
        <f t="shared" si="206"/>
        <v>0</v>
      </c>
      <c r="AN902" s="119">
        <f t="shared" si="205"/>
        <v>0</v>
      </c>
      <c r="AO902" s="33"/>
      <c r="AQ902" s="59"/>
    </row>
    <row r="903" spans="1:43" ht="19.899999999999999" customHeight="1" outlineLevel="1" x14ac:dyDescent="0.2">
      <c r="A903" s="15"/>
      <c r="B903" s="162" t="s">
        <v>32</v>
      </c>
      <c r="C903" s="8">
        <v>51936.31</v>
      </c>
      <c r="D903" s="6"/>
      <c r="E903" s="7"/>
      <c r="F903" s="7"/>
      <c r="G903" s="40"/>
      <c r="H903" s="1"/>
      <c r="I903" s="1"/>
      <c r="J903" s="1"/>
      <c r="K903" s="40"/>
      <c r="L903" s="1"/>
      <c r="M903" s="1"/>
      <c r="N903" s="1"/>
      <c r="O903" s="40">
        <f>Q903+R903</f>
        <v>65120.347222222219</v>
      </c>
      <c r="P903" s="1"/>
      <c r="Q903" s="1">
        <f>37394.14+9492.51</f>
        <v>46886.65</v>
      </c>
      <c r="R903" s="1">
        <f>Q903*28/72</f>
        <v>18233.697222222221</v>
      </c>
      <c r="S903" s="40">
        <f>T903+U903+V903</f>
        <v>57160.505999999994</v>
      </c>
      <c r="T903" s="1"/>
      <c r="U903" s="1">
        <f>U901-U905</f>
        <v>42618.335999999996</v>
      </c>
      <c r="V903" s="1">
        <v>14542.17</v>
      </c>
      <c r="W903" s="40">
        <f>X903+Y903+Z903</f>
        <v>57160.505999999994</v>
      </c>
      <c r="X903" s="1"/>
      <c r="Y903" s="1">
        <f>U903</f>
        <v>42618.335999999996</v>
      </c>
      <c r="Z903" s="1">
        <f t="shared" si="215"/>
        <v>14542.17</v>
      </c>
      <c r="AA903" s="20">
        <f t="shared" si="216"/>
        <v>0</v>
      </c>
      <c r="AB903" s="1">
        <f t="shared" si="217"/>
        <v>0</v>
      </c>
      <c r="AC903" s="40">
        <f t="shared" si="217"/>
        <v>0</v>
      </c>
      <c r="AD903" s="4">
        <f t="shared" si="217"/>
        <v>0</v>
      </c>
      <c r="AE903" s="40">
        <f t="shared" si="218"/>
        <v>0</v>
      </c>
      <c r="AF903" s="1"/>
      <c r="AG903" s="40"/>
      <c r="AH903" s="4"/>
      <c r="AI903" s="40"/>
      <c r="AJ903" s="40"/>
      <c r="AM903" s="119">
        <f t="shared" si="206"/>
        <v>0</v>
      </c>
      <c r="AN903" s="119">
        <f t="shared" si="205"/>
        <v>0</v>
      </c>
      <c r="AO903" s="33"/>
      <c r="AQ903" s="59"/>
    </row>
    <row r="904" spans="1:43" ht="19.899999999999999" customHeight="1" outlineLevel="1" x14ac:dyDescent="0.2">
      <c r="A904" s="15"/>
      <c r="B904" s="162" t="s">
        <v>33</v>
      </c>
      <c r="C904" s="8">
        <v>6632.6</v>
      </c>
      <c r="D904" s="6"/>
      <c r="E904" s="7"/>
      <c r="F904" s="7"/>
      <c r="G904" s="40"/>
      <c r="H904" s="1"/>
      <c r="I904" s="1"/>
      <c r="J904" s="1"/>
      <c r="K904" s="40"/>
      <c r="L904" s="1"/>
      <c r="M904" s="1"/>
      <c r="N904" s="1"/>
      <c r="O904" s="40">
        <f t="shared" ref="O904:O905" si="219">Q904+R904</f>
        <v>6632.5972222222226</v>
      </c>
      <c r="P904" s="1"/>
      <c r="Q904" s="1">
        <v>4775.47</v>
      </c>
      <c r="R904" s="1">
        <f t="shared" ref="R904:R905" si="220">Q904*28/72</f>
        <v>1857.1272222222224</v>
      </c>
      <c r="S904" s="40">
        <f t="shared" ref="S904:S905" si="221">T904+U904+V904</f>
        <v>1857.13</v>
      </c>
      <c r="T904" s="1"/>
      <c r="U904" s="1"/>
      <c r="V904" s="1">
        <v>1857.13</v>
      </c>
      <c r="W904" s="40">
        <f t="shared" ref="W904:W905" si="222">X904+Y904+Z904</f>
        <v>1857.13</v>
      </c>
      <c r="X904" s="1"/>
      <c r="Y904" s="1"/>
      <c r="Z904" s="1">
        <f t="shared" si="215"/>
        <v>1857.13</v>
      </c>
      <c r="AA904" s="20">
        <f t="shared" si="216"/>
        <v>0</v>
      </c>
      <c r="AB904" s="1">
        <f t="shared" si="217"/>
        <v>0</v>
      </c>
      <c r="AC904" s="40">
        <f t="shared" si="217"/>
        <v>0</v>
      </c>
      <c r="AD904" s="4">
        <f t="shared" si="217"/>
        <v>0</v>
      </c>
      <c r="AE904" s="40">
        <f t="shared" si="218"/>
        <v>0</v>
      </c>
      <c r="AF904" s="1"/>
      <c r="AG904" s="40"/>
      <c r="AH904" s="4"/>
      <c r="AI904" s="40"/>
      <c r="AJ904" s="40"/>
      <c r="AM904" s="119">
        <f t="shared" si="206"/>
        <v>0</v>
      </c>
      <c r="AN904" s="119">
        <f t="shared" si="205"/>
        <v>0</v>
      </c>
      <c r="AO904" s="33"/>
      <c r="AQ904" s="59"/>
    </row>
    <row r="905" spans="1:43" ht="19.899999999999999" customHeight="1" outlineLevel="1" x14ac:dyDescent="0.2">
      <c r="A905" s="15"/>
      <c r="B905" s="162" t="s">
        <v>34</v>
      </c>
      <c r="C905" s="9">
        <v>1979</v>
      </c>
      <c r="D905" s="6"/>
      <c r="E905" s="7"/>
      <c r="F905" s="7"/>
      <c r="G905" s="40"/>
      <c r="H905" s="1"/>
      <c r="I905" s="1"/>
      <c r="J905" s="1"/>
      <c r="K905" s="40"/>
      <c r="L905" s="1"/>
      <c r="M905" s="1"/>
      <c r="N905" s="1"/>
      <c r="O905" s="40">
        <f t="shared" si="219"/>
        <v>1974.8333333333335</v>
      </c>
      <c r="P905" s="1"/>
      <c r="Q905" s="1">
        <v>1421.88</v>
      </c>
      <c r="R905" s="1">
        <f t="shared" si="220"/>
        <v>552.95333333333338</v>
      </c>
      <c r="S905" s="40">
        <f t="shared" si="221"/>
        <v>1723.1999999999998</v>
      </c>
      <c r="T905" s="1"/>
      <c r="U905" s="1">
        <v>986.9</v>
      </c>
      <c r="V905" s="1">
        <v>736.3</v>
      </c>
      <c r="W905" s="40">
        <f t="shared" si="222"/>
        <v>1723.1999999999998</v>
      </c>
      <c r="X905" s="1"/>
      <c r="Y905" s="1">
        <f>U905</f>
        <v>986.9</v>
      </c>
      <c r="Z905" s="1">
        <f t="shared" si="215"/>
        <v>736.3</v>
      </c>
      <c r="AA905" s="20">
        <f t="shared" si="216"/>
        <v>0</v>
      </c>
      <c r="AB905" s="1">
        <f t="shared" si="217"/>
        <v>0</v>
      </c>
      <c r="AC905" s="40">
        <f t="shared" si="217"/>
        <v>0</v>
      </c>
      <c r="AD905" s="4">
        <f t="shared" si="217"/>
        <v>0</v>
      </c>
      <c r="AE905" s="40">
        <f t="shared" si="218"/>
        <v>0</v>
      </c>
      <c r="AF905" s="1"/>
      <c r="AG905" s="40"/>
      <c r="AH905" s="4"/>
      <c r="AI905" s="40"/>
      <c r="AJ905" s="40"/>
      <c r="AM905" s="119">
        <f t="shared" si="206"/>
        <v>0</v>
      </c>
      <c r="AN905" s="119">
        <f t="shared" si="205"/>
        <v>0</v>
      </c>
      <c r="AO905" s="33"/>
      <c r="AQ905" s="59"/>
    </row>
    <row r="906" spans="1:43" ht="93.6" customHeight="1" outlineLevel="1" x14ac:dyDescent="0.2">
      <c r="A906" s="15">
        <v>164</v>
      </c>
      <c r="B906" s="162" t="s">
        <v>191</v>
      </c>
      <c r="C906" s="2">
        <f t="shared" ref="C906:Z906" si="223">SUM(C907:C910)</f>
        <v>831292.25</v>
      </c>
      <c r="D906" s="2">
        <f t="shared" si="223"/>
        <v>0</v>
      </c>
      <c r="E906" s="2">
        <f t="shared" si="223"/>
        <v>332169.59999999998</v>
      </c>
      <c r="F906" s="2">
        <f t="shared" si="223"/>
        <v>332169.59999999998</v>
      </c>
      <c r="G906" s="2">
        <f t="shared" si="223"/>
        <v>0</v>
      </c>
      <c r="H906" s="2">
        <f t="shared" si="223"/>
        <v>0</v>
      </c>
      <c r="I906" s="2">
        <f t="shared" si="223"/>
        <v>0</v>
      </c>
      <c r="J906" s="2">
        <f t="shared" si="223"/>
        <v>0</v>
      </c>
      <c r="K906" s="2">
        <f t="shared" si="223"/>
        <v>0</v>
      </c>
      <c r="L906" s="2">
        <f t="shared" si="223"/>
        <v>0</v>
      </c>
      <c r="M906" s="2">
        <f t="shared" si="223"/>
        <v>0</v>
      </c>
      <c r="N906" s="2">
        <f t="shared" si="223"/>
        <v>0</v>
      </c>
      <c r="O906" s="2">
        <f t="shared" si="223"/>
        <v>507056</v>
      </c>
      <c r="P906" s="2">
        <f t="shared" si="223"/>
        <v>100000</v>
      </c>
      <c r="Q906" s="2">
        <f>Q908+Q909</f>
        <v>280552</v>
      </c>
      <c r="R906" s="2">
        <f>R908+R909</f>
        <v>126504</v>
      </c>
      <c r="S906" s="40">
        <f>T906+U906+V906</f>
        <v>488819.94537999999</v>
      </c>
      <c r="T906" s="1">
        <f t="shared" si="223"/>
        <v>99999.346409999998</v>
      </c>
      <c r="U906" s="1">
        <v>278210.72897</v>
      </c>
      <c r="V906" s="1">
        <f t="shared" si="223"/>
        <v>110609.87</v>
      </c>
      <c r="W906" s="40">
        <f>X906+Y906+Z906</f>
        <v>488819.94537999999</v>
      </c>
      <c r="X906" s="1">
        <f t="shared" si="223"/>
        <v>99999.346409999998</v>
      </c>
      <c r="Y906" s="1">
        <f t="shared" si="223"/>
        <v>278210.72897</v>
      </c>
      <c r="Z906" s="1">
        <f t="shared" si="223"/>
        <v>110609.87</v>
      </c>
      <c r="AA906" s="20">
        <f>AC906+AD906</f>
        <v>0</v>
      </c>
      <c r="AB906" s="1">
        <f t="shared" ref="AB906:AD915" si="224">X906+H906-L906-(T906-AF906)</f>
        <v>0</v>
      </c>
      <c r="AC906" s="40">
        <f>Y906-U906</f>
        <v>0</v>
      </c>
      <c r="AD906" s="4">
        <f>Z906-V906</f>
        <v>0</v>
      </c>
      <c r="AE906" s="40">
        <f t="shared" ref="AE906:AE910" si="225">AF906+AG906+AH906</f>
        <v>0</v>
      </c>
      <c r="AF906" s="1">
        <f>SUM(AF907:AF910)</f>
        <v>0</v>
      </c>
      <c r="AG906" s="40">
        <f>SUM(AG907:AG910)</f>
        <v>0</v>
      </c>
      <c r="AH906" s="4">
        <f>SUM(AH907:AH910)</f>
        <v>0</v>
      </c>
      <c r="AI906" s="40" t="s">
        <v>341</v>
      </c>
      <c r="AJ906" s="40" t="s">
        <v>341</v>
      </c>
      <c r="AM906" s="119">
        <f t="shared" si="206"/>
        <v>0</v>
      </c>
      <c r="AN906" s="119">
        <f t="shared" ref="AN906:AN969" si="226">AA906-AE906</f>
        <v>0</v>
      </c>
      <c r="AO906" s="33"/>
      <c r="AQ906" s="59"/>
    </row>
    <row r="907" spans="1:43" ht="19.899999999999999" customHeight="1" outlineLevel="1" x14ac:dyDescent="0.2">
      <c r="A907" s="15"/>
      <c r="B907" s="162" t="s">
        <v>31</v>
      </c>
      <c r="C907" s="2"/>
      <c r="D907" s="2"/>
      <c r="E907" s="2"/>
      <c r="F907" s="5"/>
      <c r="G907" s="40">
        <f>H907+I907+J907</f>
        <v>0</v>
      </c>
      <c r="H907" s="1"/>
      <c r="I907" s="1"/>
      <c r="J907" s="1"/>
      <c r="K907" s="40">
        <f>L907+M907+N907</f>
        <v>0</v>
      </c>
      <c r="L907" s="1"/>
      <c r="M907" s="1"/>
      <c r="N907" s="1"/>
      <c r="O907" s="40">
        <f>P907+Q907+R907</f>
        <v>0</v>
      </c>
      <c r="P907" s="1"/>
      <c r="Q907" s="1"/>
      <c r="R907" s="1"/>
      <c r="S907" s="40">
        <f>T907+U907+V907</f>
        <v>0</v>
      </c>
      <c r="T907" s="1"/>
      <c r="U907" s="1"/>
      <c r="V907" s="1"/>
      <c r="W907" s="40">
        <f>X907+Y907+Z907</f>
        <v>0</v>
      </c>
      <c r="X907" s="1"/>
      <c r="Y907" s="1"/>
      <c r="Z907" s="1"/>
      <c r="AA907" s="20">
        <f t="shared" ref="AA907:AA940" si="227">AB907+AC907+AD907</f>
        <v>0</v>
      </c>
      <c r="AB907" s="1">
        <f t="shared" si="224"/>
        <v>0</v>
      </c>
      <c r="AC907" s="40">
        <f t="shared" si="224"/>
        <v>0</v>
      </c>
      <c r="AD907" s="4">
        <f t="shared" si="224"/>
        <v>0</v>
      </c>
      <c r="AE907" s="40">
        <f t="shared" si="225"/>
        <v>0</v>
      </c>
      <c r="AF907" s="1"/>
      <c r="AG907" s="40"/>
      <c r="AH907" s="4"/>
      <c r="AI907" s="40"/>
      <c r="AJ907" s="40"/>
      <c r="AM907" s="119">
        <f t="shared" ref="AM907:AM970" si="228">G907+W907-K907-S907</f>
        <v>0</v>
      </c>
      <c r="AN907" s="119">
        <f t="shared" si="226"/>
        <v>0</v>
      </c>
      <c r="AO907" s="33"/>
      <c r="AQ907" s="59"/>
    </row>
    <row r="908" spans="1:43" ht="19.899999999999999" customHeight="1" outlineLevel="1" x14ac:dyDescent="0.2">
      <c r="A908" s="15"/>
      <c r="B908" s="162" t="s">
        <v>32</v>
      </c>
      <c r="C908" s="2">
        <v>719292.25</v>
      </c>
      <c r="D908" s="2"/>
      <c r="E908" s="2">
        <v>332169.59999999998</v>
      </c>
      <c r="F908" s="2">
        <v>332169.59999999998</v>
      </c>
      <c r="G908" s="40">
        <f>H908+I908+J908</f>
        <v>0</v>
      </c>
      <c r="H908" s="1"/>
      <c r="I908" s="1"/>
      <c r="J908" s="1">
        <f>F908-E908</f>
        <v>0</v>
      </c>
      <c r="K908" s="40">
        <f>L908+M908+N908</f>
        <v>0</v>
      </c>
      <c r="L908" s="1"/>
      <c r="M908" s="1"/>
      <c r="N908" s="1"/>
      <c r="O908" s="40">
        <f>P908+Q908+R908</f>
        <v>409680</v>
      </c>
      <c r="P908" s="1">
        <v>100000</v>
      </c>
      <c r="Q908" s="1">
        <f>211293.2+5258.8</f>
        <v>216552</v>
      </c>
      <c r="R908" s="1">
        <f>98386.8-5258.8</f>
        <v>93128</v>
      </c>
      <c r="S908" s="40">
        <f>T908+U908+V908</f>
        <v>398510.93537999998</v>
      </c>
      <c r="T908" s="1">
        <v>99999.346409999998</v>
      </c>
      <c r="U908" s="1">
        <f>U906-U909</f>
        <v>214813.79897</v>
      </c>
      <c r="V908" s="1">
        <f>88956.59-5258.8</f>
        <v>83697.789999999994</v>
      </c>
      <c r="W908" s="40">
        <f>X908+Y908+Z908</f>
        <v>398510.93537999998</v>
      </c>
      <c r="X908" s="1">
        <f>T908</f>
        <v>99999.346409999998</v>
      </c>
      <c r="Y908" s="1">
        <f>U908</f>
        <v>214813.79897</v>
      </c>
      <c r="Z908" s="1">
        <f>V908</f>
        <v>83697.789999999994</v>
      </c>
      <c r="AA908" s="20">
        <f t="shared" si="227"/>
        <v>0</v>
      </c>
      <c r="AB908" s="1">
        <f t="shared" si="224"/>
        <v>0</v>
      </c>
      <c r="AC908" s="40">
        <f t="shared" si="224"/>
        <v>0</v>
      </c>
      <c r="AD908" s="4"/>
      <c r="AE908" s="40">
        <f t="shared" si="225"/>
        <v>0</v>
      </c>
      <c r="AF908" s="1"/>
      <c r="AG908" s="40"/>
      <c r="AH908" s="4"/>
      <c r="AI908" s="40"/>
      <c r="AJ908" s="40"/>
      <c r="AM908" s="119">
        <f t="shared" si="228"/>
        <v>0</v>
      </c>
      <c r="AN908" s="119">
        <f t="shared" si="226"/>
        <v>0</v>
      </c>
      <c r="AO908" s="33"/>
      <c r="AQ908" s="59"/>
    </row>
    <row r="909" spans="1:43" ht="19.899999999999999" customHeight="1" outlineLevel="1" x14ac:dyDescent="0.2">
      <c r="A909" s="15"/>
      <c r="B909" s="162" t="s">
        <v>33</v>
      </c>
      <c r="C909" s="2">
        <v>112000</v>
      </c>
      <c r="D909" s="2"/>
      <c r="E909" s="2"/>
      <c r="F909" s="5"/>
      <c r="G909" s="40">
        <f>H909+I909+J909</f>
        <v>0</v>
      </c>
      <c r="H909" s="1"/>
      <c r="I909" s="1"/>
      <c r="J909" s="1"/>
      <c r="K909" s="40">
        <f>L909+M909+N909</f>
        <v>0</v>
      </c>
      <c r="L909" s="1"/>
      <c r="M909" s="1"/>
      <c r="N909" s="1"/>
      <c r="O909" s="40">
        <f>P909+Q909+R909</f>
        <v>97376</v>
      </c>
      <c r="P909" s="1"/>
      <c r="Q909" s="1">
        <v>64000</v>
      </c>
      <c r="R909" s="1">
        <v>33376</v>
      </c>
      <c r="S909" s="40">
        <f>T909+U909+V909</f>
        <v>90309.010000000009</v>
      </c>
      <c r="T909" s="1"/>
      <c r="U909" s="1">
        <v>63396.93</v>
      </c>
      <c r="V909" s="1">
        <v>26912.080000000002</v>
      </c>
      <c r="W909" s="40">
        <f>X909+Y909+Z909</f>
        <v>90309.010000000009</v>
      </c>
      <c r="X909" s="1"/>
      <c r="Y909" s="1">
        <f>U909</f>
        <v>63396.93</v>
      </c>
      <c r="Z909" s="1">
        <f>V909</f>
        <v>26912.080000000002</v>
      </c>
      <c r="AA909" s="20">
        <f t="shared" si="227"/>
        <v>0</v>
      </c>
      <c r="AB909" s="1">
        <f t="shared" si="224"/>
        <v>0</v>
      </c>
      <c r="AC909" s="40">
        <f t="shared" si="224"/>
        <v>0</v>
      </c>
      <c r="AD909" s="4">
        <f t="shared" si="224"/>
        <v>0</v>
      </c>
      <c r="AE909" s="40">
        <f t="shared" si="225"/>
        <v>0</v>
      </c>
      <c r="AF909" s="1"/>
      <c r="AG909" s="40"/>
      <c r="AH909" s="4"/>
      <c r="AI909" s="40"/>
      <c r="AJ909" s="40"/>
      <c r="AM909" s="119">
        <f t="shared" si="228"/>
        <v>0</v>
      </c>
      <c r="AN909" s="119">
        <f t="shared" si="226"/>
        <v>0</v>
      </c>
      <c r="AO909" s="33"/>
      <c r="AQ909" s="59"/>
    </row>
    <row r="910" spans="1:43" ht="19.899999999999999" customHeight="1" outlineLevel="1" x14ac:dyDescent="0.2">
      <c r="A910" s="15"/>
      <c r="B910" s="162" t="s">
        <v>34</v>
      </c>
      <c r="C910" s="2"/>
      <c r="D910" s="2"/>
      <c r="E910" s="2"/>
      <c r="F910" s="5"/>
      <c r="G910" s="40">
        <f>H910+I910+J910</f>
        <v>0</v>
      </c>
      <c r="H910" s="1"/>
      <c r="I910" s="1"/>
      <c r="J910" s="1"/>
      <c r="K910" s="40">
        <f>L910+M910+N910</f>
        <v>0</v>
      </c>
      <c r="L910" s="1"/>
      <c r="M910" s="1"/>
      <c r="N910" s="1"/>
      <c r="O910" s="40">
        <f>P910+Q910+R910</f>
        <v>0</v>
      </c>
      <c r="P910" s="1"/>
      <c r="Q910" s="1"/>
      <c r="R910" s="1"/>
      <c r="S910" s="40">
        <f>T910+U910+V910</f>
        <v>0</v>
      </c>
      <c r="T910" s="1"/>
      <c r="U910" s="1"/>
      <c r="V910" s="1"/>
      <c r="W910" s="40">
        <f>X910+Y910+Z910</f>
        <v>0</v>
      </c>
      <c r="X910" s="1"/>
      <c r="Y910" s="1"/>
      <c r="Z910" s="1"/>
      <c r="AA910" s="20">
        <f t="shared" si="227"/>
        <v>0</v>
      </c>
      <c r="AB910" s="1">
        <f t="shared" si="224"/>
        <v>0</v>
      </c>
      <c r="AC910" s="40">
        <f t="shared" si="224"/>
        <v>0</v>
      </c>
      <c r="AD910" s="4">
        <f t="shared" si="224"/>
        <v>0</v>
      </c>
      <c r="AE910" s="40">
        <f t="shared" si="225"/>
        <v>0</v>
      </c>
      <c r="AF910" s="1"/>
      <c r="AG910" s="40"/>
      <c r="AH910" s="4"/>
      <c r="AI910" s="40"/>
      <c r="AJ910" s="40"/>
      <c r="AM910" s="119">
        <f t="shared" si="228"/>
        <v>0</v>
      </c>
      <c r="AN910" s="119">
        <f t="shared" si="226"/>
        <v>0</v>
      </c>
      <c r="AO910" s="33"/>
      <c r="AQ910" s="59"/>
    </row>
    <row r="911" spans="1:43" ht="57.6" customHeight="1" outlineLevel="1" x14ac:dyDescent="0.2">
      <c r="A911" s="15">
        <v>165</v>
      </c>
      <c r="B911" s="162" t="s">
        <v>192</v>
      </c>
      <c r="C911" s="2">
        <v>889173.4</v>
      </c>
      <c r="D911" s="2">
        <f t="shared" ref="D911:Z911" si="229">SUM(D912:D915)</f>
        <v>0</v>
      </c>
      <c r="E911" s="2">
        <f t="shared" si="229"/>
        <v>0</v>
      </c>
      <c r="F911" s="2">
        <f t="shared" si="229"/>
        <v>0</v>
      </c>
      <c r="G911" s="2">
        <f t="shared" si="229"/>
        <v>0</v>
      </c>
      <c r="H911" s="2">
        <f t="shared" si="229"/>
        <v>0</v>
      </c>
      <c r="I911" s="2">
        <f t="shared" si="229"/>
        <v>0</v>
      </c>
      <c r="J911" s="2">
        <f t="shared" si="229"/>
        <v>0</v>
      </c>
      <c r="K911" s="2">
        <f t="shared" si="229"/>
        <v>0</v>
      </c>
      <c r="L911" s="2">
        <f t="shared" si="229"/>
        <v>0</v>
      </c>
      <c r="M911" s="2">
        <f t="shared" si="229"/>
        <v>0</v>
      </c>
      <c r="N911" s="2">
        <f t="shared" si="229"/>
        <v>0</v>
      </c>
      <c r="O911" s="2">
        <f t="shared" si="229"/>
        <v>195437</v>
      </c>
      <c r="P911" s="2">
        <f t="shared" si="229"/>
        <v>160000</v>
      </c>
      <c r="Q911" s="2">
        <f>Q913</f>
        <v>33290.300000000003</v>
      </c>
      <c r="R911" s="2">
        <f t="shared" si="229"/>
        <v>2146.6999999999989</v>
      </c>
      <c r="S911" s="40">
        <f t="shared" si="229"/>
        <v>195436.15899</v>
      </c>
      <c r="T911" s="1">
        <f t="shared" si="229"/>
        <v>159999.33411</v>
      </c>
      <c r="U911" s="1">
        <f>SUM(U912:U915)</f>
        <v>33290.234880000004</v>
      </c>
      <c r="V911" s="1">
        <f t="shared" si="229"/>
        <v>2146.59</v>
      </c>
      <c r="W911" s="40">
        <f t="shared" si="229"/>
        <v>195436.15899</v>
      </c>
      <c r="X911" s="1">
        <f t="shared" si="229"/>
        <v>159999.33411</v>
      </c>
      <c r="Y911" s="1">
        <f t="shared" si="229"/>
        <v>33290.234880000004</v>
      </c>
      <c r="Z911" s="1">
        <f t="shared" si="229"/>
        <v>2146.59</v>
      </c>
      <c r="AA911" s="20">
        <f>AA913</f>
        <v>0</v>
      </c>
      <c r="AB911" s="20">
        <f t="shared" ref="AB911:AD911" si="230">AB913</f>
        <v>0</v>
      </c>
      <c r="AC911" s="20">
        <f t="shared" si="230"/>
        <v>0</v>
      </c>
      <c r="AD911" s="20">
        <f t="shared" si="230"/>
        <v>0</v>
      </c>
      <c r="AE911" s="40">
        <f>SUM(AE912:AE915)</f>
        <v>0</v>
      </c>
      <c r="AF911" s="1">
        <f>SUM(AF912:AF915)</f>
        <v>0</v>
      </c>
      <c r="AG911" s="40">
        <f>SUM(AG912:AG915)</f>
        <v>0</v>
      </c>
      <c r="AH911" s="4">
        <f>SUM(AH912:AH915)</f>
        <v>0</v>
      </c>
      <c r="AI911" s="40">
        <f>SUM(AI912:AI915)</f>
        <v>0</v>
      </c>
      <c r="AJ911" s="40"/>
      <c r="AM911" s="119">
        <f t="shared" si="228"/>
        <v>0</v>
      </c>
      <c r="AN911" s="119">
        <f t="shared" si="226"/>
        <v>0</v>
      </c>
      <c r="AO911" s="33"/>
      <c r="AQ911" s="59"/>
    </row>
    <row r="912" spans="1:43" ht="19.899999999999999" customHeight="1" outlineLevel="1" x14ac:dyDescent="0.2">
      <c r="A912" s="15"/>
      <c r="B912" s="162" t="s">
        <v>31</v>
      </c>
      <c r="C912" s="2"/>
      <c r="D912" s="2"/>
      <c r="E912" s="2"/>
      <c r="F912" s="5"/>
      <c r="G912" s="40">
        <f>H912+I912+J912</f>
        <v>0</v>
      </c>
      <c r="H912" s="1"/>
      <c r="I912" s="1"/>
      <c r="J912" s="1"/>
      <c r="K912" s="40">
        <f>L912+M912+N912</f>
        <v>0</v>
      </c>
      <c r="L912" s="1"/>
      <c r="M912" s="1"/>
      <c r="N912" s="1"/>
      <c r="O912" s="40">
        <f>P912+Q912+R912</f>
        <v>0</v>
      </c>
      <c r="P912" s="1"/>
      <c r="Q912" s="1"/>
      <c r="R912" s="1"/>
      <c r="S912" s="40">
        <f>T912+U912+V912</f>
        <v>0</v>
      </c>
      <c r="T912" s="1"/>
      <c r="U912" s="1"/>
      <c r="V912" s="1"/>
      <c r="W912" s="40">
        <f>X912+Y912+Z912</f>
        <v>0</v>
      </c>
      <c r="X912" s="1"/>
      <c r="Y912" s="1"/>
      <c r="Z912" s="1"/>
      <c r="AA912" s="20">
        <f t="shared" si="227"/>
        <v>0</v>
      </c>
      <c r="AB912" s="1">
        <f t="shared" si="224"/>
        <v>0</v>
      </c>
      <c r="AC912" s="40">
        <f t="shared" si="224"/>
        <v>0</v>
      </c>
      <c r="AD912" s="4">
        <f t="shared" si="224"/>
        <v>0</v>
      </c>
      <c r="AE912" s="40">
        <f>AF912+AG912+AH912</f>
        <v>0</v>
      </c>
      <c r="AF912" s="1"/>
      <c r="AG912" s="40"/>
      <c r="AH912" s="4"/>
      <c r="AI912" s="40"/>
      <c r="AJ912" s="40"/>
      <c r="AM912" s="119">
        <f t="shared" si="228"/>
        <v>0</v>
      </c>
      <c r="AN912" s="119">
        <f t="shared" si="226"/>
        <v>0</v>
      </c>
      <c r="AO912" s="33"/>
      <c r="AQ912" s="59"/>
    </row>
    <row r="913" spans="1:43" ht="19.899999999999999" customHeight="1" outlineLevel="1" x14ac:dyDescent="0.2">
      <c r="A913" s="15"/>
      <c r="B913" s="162" t="s">
        <v>32</v>
      </c>
      <c r="C913" s="2"/>
      <c r="D913" s="2"/>
      <c r="E913" s="2"/>
      <c r="F913" s="5"/>
      <c r="G913" s="40">
        <f>H913+I913+J913</f>
        <v>0</v>
      </c>
      <c r="H913" s="1"/>
      <c r="I913" s="1"/>
      <c r="J913" s="1"/>
      <c r="K913" s="40">
        <f>L913+M913+N913</f>
        <v>0</v>
      </c>
      <c r="L913" s="1"/>
      <c r="M913" s="1"/>
      <c r="N913" s="1"/>
      <c r="O913" s="40">
        <f>P913+Q913+R913</f>
        <v>195437</v>
      </c>
      <c r="P913" s="1">
        <v>160000</v>
      </c>
      <c r="Q913" s="1">
        <f>24876.2+8414.1</f>
        <v>33290.300000000003</v>
      </c>
      <c r="R913" s="1">
        <f>10560.8-8414.1</f>
        <v>2146.6999999999989</v>
      </c>
      <c r="S913" s="40">
        <f>T913+U913+V913</f>
        <v>195436.15899</v>
      </c>
      <c r="T913" s="178">
        <v>159999.33411</v>
      </c>
      <c r="U913" s="178">
        <v>33290.234880000004</v>
      </c>
      <c r="V913" s="178">
        <f>10560.69-8414.1</f>
        <v>2146.59</v>
      </c>
      <c r="W913" s="40">
        <f>X913+Y913+Z913</f>
        <v>195436.15899</v>
      </c>
      <c r="X913" s="1">
        <f>T913</f>
        <v>159999.33411</v>
      </c>
      <c r="Y913" s="1">
        <f>U913</f>
        <v>33290.234880000004</v>
      </c>
      <c r="Z913" s="1">
        <f>V913</f>
        <v>2146.59</v>
      </c>
      <c r="AA913" s="20">
        <f t="shared" si="227"/>
        <v>0</v>
      </c>
      <c r="AB913" s="1">
        <f t="shared" si="224"/>
        <v>0</v>
      </c>
      <c r="AC913" s="40">
        <f t="shared" si="224"/>
        <v>0</v>
      </c>
      <c r="AD913" s="4">
        <f t="shared" si="224"/>
        <v>0</v>
      </c>
      <c r="AE913" s="40">
        <f>AF913+AG913+AH913</f>
        <v>0</v>
      </c>
      <c r="AF913" s="1"/>
      <c r="AG913" s="40"/>
      <c r="AH913" s="4"/>
      <c r="AI913" s="40"/>
      <c r="AJ913" s="40"/>
      <c r="AM913" s="119">
        <f t="shared" si="228"/>
        <v>0</v>
      </c>
      <c r="AN913" s="119">
        <f t="shared" si="226"/>
        <v>0</v>
      </c>
      <c r="AO913" s="33"/>
      <c r="AQ913" s="59"/>
    </row>
    <row r="914" spans="1:43" ht="19.899999999999999" customHeight="1" outlineLevel="1" x14ac:dyDescent="0.2">
      <c r="A914" s="15"/>
      <c r="B914" s="162" t="s">
        <v>33</v>
      </c>
      <c r="C914" s="2"/>
      <c r="D914" s="2"/>
      <c r="E914" s="2"/>
      <c r="F914" s="5"/>
      <c r="G914" s="40">
        <f>H914+I914+J914</f>
        <v>0</v>
      </c>
      <c r="H914" s="1"/>
      <c r="I914" s="1"/>
      <c r="J914" s="1"/>
      <c r="K914" s="40">
        <f>L914+M914+N914</f>
        <v>0</v>
      </c>
      <c r="L914" s="1"/>
      <c r="M914" s="1"/>
      <c r="N914" s="1"/>
      <c r="O914" s="40">
        <f>P914+Q914+R914</f>
        <v>0</v>
      </c>
      <c r="P914" s="1"/>
      <c r="Q914" s="1"/>
      <c r="R914" s="1"/>
      <c r="S914" s="40">
        <f>T914+U914+V914</f>
        <v>0</v>
      </c>
      <c r="T914" s="1"/>
      <c r="U914" s="1"/>
      <c r="V914" s="1"/>
      <c r="W914" s="40">
        <f>X914+Y914+Z914</f>
        <v>0</v>
      </c>
      <c r="X914" s="1"/>
      <c r="Y914" s="1"/>
      <c r="Z914" s="1"/>
      <c r="AA914" s="20">
        <f t="shared" si="227"/>
        <v>0</v>
      </c>
      <c r="AB914" s="1">
        <f t="shared" si="224"/>
        <v>0</v>
      </c>
      <c r="AC914" s="40">
        <f t="shared" si="224"/>
        <v>0</v>
      </c>
      <c r="AD914" s="4">
        <f t="shared" si="224"/>
        <v>0</v>
      </c>
      <c r="AE914" s="40">
        <f>AF914+AG914+AH914</f>
        <v>0</v>
      </c>
      <c r="AF914" s="1"/>
      <c r="AG914" s="40"/>
      <c r="AH914" s="4"/>
      <c r="AI914" s="40"/>
      <c r="AJ914" s="40"/>
      <c r="AM914" s="119">
        <f t="shared" si="228"/>
        <v>0</v>
      </c>
      <c r="AN914" s="119">
        <f t="shared" si="226"/>
        <v>0</v>
      </c>
      <c r="AO914" s="33"/>
      <c r="AQ914" s="59"/>
    </row>
    <row r="915" spans="1:43" ht="19.899999999999999" customHeight="1" outlineLevel="1" x14ac:dyDescent="0.2">
      <c r="A915" s="15"/>
      <c r="B915" s="162" t="s">
        <v>34</v>
      </c>
      <c r="C915" s="2"/>
      <c r="D915" s="2"/>
      <c r="E915" s="2"/>
      <c r="F915" s="5"/>
      <c r="G915" s="40">
        <f>H915+I915+J915</f>
        <v>0</v>
      </c>
      <c r="H915" s="1"/>
      <c r="I915" s="1"/>
      <c r="J915" s="1"/>
      <c r="K915" s="40">
        <f>L915+M915+N915</f>
        <v>0</v>
      </c>
      <c r="L915" s="1"/>
      <c r="M915" s="1"/>
      <c r="N915" s="1"/>
      <c r="O915" s="40">
        <f>P915+Q915+R915</f>
        <v>0</v>
      </c>
      <c r="P915" s="1"/>
      <c r="Q915" s="1"/>
      <c r="R915" s="1"/>
      <c r="S915" s="40">
        <f>T915+U915+V915</f>
        <v>0</v>
      </c>
      <c r="T915" s="1"/>
      <c r="U915" s="1"/>
      <c r="V915" s="1"/>
      <c r="W915" s="40">
        <f>X915+Y915+Z915</f>
        <v>0</v>
      </c>
      <c r="X915" s="1"/>
      <c r="Y915" s="1"/>
      <c r="Z915" s="1"/>
      <c r="AA915" s="20">
        <f t="shared" si="227"/>
        <v>0</v>
      </c>
      <c r="AB915" s="1">
        <f t="shared" si="224"/>
        <v>0</v>
      </c>
      <c r="AC915" s="40">
        <f t="shared" si="224"/>
        <v>0</v>
      </c>
      <c r="AD915" s="4">
        <f t="shared" si="224"/>
        <v>0</v>
      </c>
      <c r="AE915" s="40">
        <f>AF915+AG915+AH915</f>
        <v>0</v>
      </c>
      <c r="AF915" s="1"/>
      <c r="AG915" s="40"/>
      <c r="AH915" s="4"/>
      <c r="AI915" s="40"/>
      <c r="AJ915" s="40"/>
      <c r="AM915" s="119">
        <f t="shared" si="228"/>
        <v>0</v>
      </c>
      <c r="AN915" s="119">
        <f t="shared" si="226"/>
        <v>0</v>
      </c>
      <c r="AO915" s="33"/>
      <c r="AQ915" s="59"/>
    </row>
    <row r="916" spans="1:43" ht="73.900000000000006" customHeight="1" outlineLevel="1" x14ac:dyDescent="0.2">
      <c r="A916" s="15">
        <v>166</v>
      </c>
      <c r="B916" s="162" t="s">
        <v>193</v>
      </c>
      <c r="C916" s="2">
        <v>785107.9</v>
      </c>
      <c r="D916" s="2">
        <f t="shared" ref="D916:Z916" si="231">SUM(D917:D920)</f>
        <v>0</v>
      </c>
      <c r="E916" s="2">
        <f t="shared" si="231"/>
        <v>0</v>
      </c>
      <c r="F916" s="2">
        <f t="shared" si="231"/>
        <v>0</v>
      </c>
      <c r="G916" s="2">
        <f t="shared" si="231"/>
        <v>0</v>
      </c>
      <c r="H916" s="2">
        <f t="shared" si="231"/>
        <v>0</v>
      </c>
      <c r="I916" s="2">
        <f t="shared" si="231"/>
        <v>0</v>
      </c>
      <c r="J916" s="2">
        <f t="shared" si="231"/>
        <v>0</v>
      </c>
      <c r="K916" s="2">
        <f t="shared" si="231"/>
        <v>0</v>
      </c>
      <c r="L916" s="2">
        <f t="shared" si="231"/>
        <v>0</v>
      </c>
      <c r="M916" s="2">
        <f t="shared" si="231"/>
        <v>0</v>
      </c>
      <c r="N916" s="2">
        <f t="shared" si="231"/>
        <v>0</v>
      </c>
      <c r="O916" s="2">
        <f t="shared" si="231"/>
        <v>154678.6</v>
      </c>
      <c r="P916" s="2">
        <f t="shared" si="231"/>
        <v>130000</v>
      </c>
      <c r="Q916" s="2">
        <f>Q918+Q919</f>
        <v>24158.2</v>
      </c>
      <c r="R916" s="2">
        <f>R918+R919</f>
        <v>520.39999999999964</v>
      </c>
      <c r="S916" s="40">
        <f t="shared" si="231"/>
        <v>154674.73736</v>
      </c>
      <c r="T916" s="1">
        <f t="shared" si="231"/>
        <v>129999.68429</v>
      </c>
      <c r="U916" s="1">
        <v>24157.75117</v>
      </c>
      <c r="V916" s="1">
        <f t="shared" si="231"/>
        <v>517.3018999999997</v>
      </c>
      <c r="W916" s="40">
        <f t="shared" si="231"/>
        <v>154674.73736</v>
      </c>
      <c r="X916" s="1">
        <f t="shared" si="231"/>
        <v>129999.68429</v>
      </c>
      <c r="Y916" s="1">
        <f t="shared" si="231"/>
        <v>24157.75117</v>
      </c>
      <c r="Z916" s="1">
        <f t="shared" si="231"/>
        <v>517.3018999999997</v>
      </c>
      <c r="AA916" s="20">
        <f>AA918</f>
        <v>0</v>
      </c>
      <c r="AB916" s="20">
        <f t="shared" ref="AB916:AD916" si="232">AB918</f>
        <v>0</v>
      </c>
      <c r="AC916" s="20">
        <f t="shared" si="232"/>
        <v>0</v>
      </c>
      <c r="AD916" s="20">
        <f t="shared" si="232"/>
        <v>0</v>
      </c>
      <c r="AE916" s="40">
        <f>SUM(AE917:AE920)</f>
        <v>0</v>
      </c>
      <c r="AF916" s="1">
        <f>SUM(AF917:AF920)</f>
        <v>0</v>
      </c>
      <c r="AG916" s="40">
        <f>SUM(AG917:AG920)</f>
        <v>0</v>
      </c>
      <c r="AH916" s="4">
        <f>SUM(AH917:AH920)</f>
        <v>0</v>
      </c>
      <c r="AI916" s="40">
        <f>SUM(AI917:AI920)</f>
        <v>0</v>
      </c>
      <c r="AJ916" s="40"/>
      <c r="AM916" s="119">
        <f t="shared" si="228"/>
        <v>0</v>
      </c>
      <c r="AN916" s="119">
        <f t="shared" si="226"/>
        <v>0</v>
      </c>
      <c r="AO916" s="33"/>
      <c r="AQ916" s="59"/>
    </row>
    <row r="917" spans="1:43" ht="19.899999999999999" customHeight="1" outlineLevel="1" x14ac:dyDescent="0.2">
      <c r="A917" s="15"/>
      <c r="B917" s="162" t="s">
        <v>31</v>
      </c>
      <c r="C917" s="2"/>
      <c r="D917" s="2"/>
      <c r="E917" s="2"/>
      <c r="F917" s="5"/>
      <c r="G917" s="40">
        <f>H917+I917+J917</f>
        <v>0</v>
      </c>
      <c r="H917" s="1"/>
      <c r="I917" s="1"/>
      <c r="J917" s="1"/>
      <c r="K917" s="40">
        <f>L917+M917+N917</f>
        <v>0</v>
      </c>
      <c r="L917" s="1"/>
      <c r="M917" s="1"/>
      <c r="N917" s="1"/>
      <c r="O917" s="40">
        <f>P917+Q917+R917</f>
        <v>0</v>
      </c>
      <c r="P917" s="1"/>
      <c r="Q917" s="1"/>
      <c r="R917" s="1"/>
      <c r="S917" s="40">
        <f>T917+U917+V917</f>
        <v>0</v>
      </c>
      <c r="T917" s="1"/>
      <c r="U917" s="1"/>
      <c r="V917" s="1"/>
      <c r="W917" s="40">
        <f>X917+Y917+Z917</f>
        <v>0</v>
      </c>
      <c r="X917" s="1"/>
      <c r="Y917" s="1"/>
      <c r="Z917" s="1"/>
      <c r="AA917" s="20">
        <f t="shared" si="227"/>
        <v>0</v>
      </c>
      <c r="AB917" s="1">
        <f t="shared" ref="AB917:AD931" si="233">X917+H917-L917-(T917-AF917)</f>
        <v>0</v>
      </c>
      <c r="AC917" s="40">
        <f t="shared" si="233"/>
        <v>0</v>
      </c>
      <c r="AD917" s="4">
        <f t="shared" si="233"/>
        <v>0</v>
      </c>
      <c r="AE917" s="40">
        <f>AF917+AG917+AH917</f>
        <v>0</v>
      </c>
      <c r="AF917" s="1"/>
      <c r="AG917" s="40"/>
      <c r="AH917" s="4"/>
      <c r="AI917" s="40"/>
      <c r="AJ917" s="40"/>
      <c r="AM917" s="119">
        <f t="shared" si="228"/>
        <v>0</v>
      </c>
      <c r="AN917" s="119">
        <f t="shared" si="226"/>
        <v>0</v>
      </c>
      <c r="AO917" s="33"/>
      <c r="AQ917" s="59"/>
    </row>
    <row r="918" spans="1:43" ht="19.899999999999999" customHeight="1" outlineLevel="1" x14ac:dyDescent="0.2">
      <c r="A918" s="15"/>
      <c r="B918" s="162" t="s">
        <v>32</v>
      </c>
      <c r="C918" s="2"/>
      <c r="D918" s="2"/>
      <c r="E918" s="2"/>
      <c r="F918" s="5"/>
      <c r="G918" s="40">
        <f>H918+I918+J918</f>
        <v>0</v>
      </c>
      <c r="H918" s="1"/>
      <c r="I918" s="1"/>
      <c r="J918" s="1"/>
      <c r="K918" s="40">
        <f>L918+M918+N918</f>
        <v>0</v>
      </c>
      <c r="L918" s="1"/>
      <c r="M918" s="1"/>
      <c r="N918" s="1"/>
      <c r="O918" s="40">
        <f>P918+Q918+R918</f>
        <v>152941.6</v>
      </c>
      <c r="P918" s="1">
        <v>130000</v>
      </c>
      <c r="Q918" s="1">
        <f>16104.7+6836.5</f>
        <v>22941.200000000001</v>
      </c>
      <c r="R918" s="1">
        <f>6836.9-6836.5</f>
        <v>0.3999999999996362</v>
      </c>
      <c r="S918" s="40">
        <f>T918+U918+V918</f>
        <v>152941.20430000001</v>
      </c>
      <c r="T918" s="178">
        <v>129999.68429</v>
      </c>
      <c r="U918" s="178">
        <f>U916-U919</f>
        <v>22941.168109999999</v>
      </c>
      <c r="V918" s="178">
        <f>6836.82-6836.4681</f>
        <v>0.35189999999965949</v>
      </c>
      <c r="W918" s="40">
        <f>X918+Y918+Z918</f>
        <v>152941.20430000001</v>
      </c>
      <c r="X918" s="1">
        <f>T918</f>
        <v>129999.68429</v>
      </c>
      <c r="Y918" s="1">
        <f>U918</f>
        <v>22941.168109999999</v>
      </c>
      <c r="Z918" s="1">
        <f>V918</f>
        <v>0.35189999999965949</v>
      </c>
      <c r="AA918" s="20">
        <f t="shared" si="227"/>
        <v>0</v>
      </c>
      <c r="AB918" s="1">
        <f t="shared" si="233"/>
        <v>0</v>
      </c>
      <c r="AC918" s="40">
        <f t="shared" si="233"/>
        <v>0</v>
      </c>
      <c r="AD918" s="40">
        <f t="shared" si="233"/>
        <v>0</v>
      </c>
      <c r="AE918" s="40">
        <f>AF918+AG918+AH918</f>
        <v>0</v>
      </c>
      <c r="AF918" s="1"/>
      <c r="AG918" s="40"/>
      <c r="AH918" s="4"/>
      <c r="AI918" s="40"/>
      <c r="AJ918" s="40"/>
      <c r="AM918" s="119">
        <f t="shared" si="228"/>
        <v>0</v>
      </c>
      <c r="AN918" s="119">
        <f t="shared" si="226"/>
        <v>0</v>
      </c>
      <c r="AO918" s="33"/>
      <c r="AQ918" s="59"/>
    </row>
    <row r="919" spans="1:43" ht="19.899999999999999" customHeight="1" outlineLevel="1" x14ac:dyDescent="0.2">
      <c r="A919" s="15"/>
      <c r="B919" s="162" t="s">
        <v>33</v>
      </c>
      <c r="C919" s="2"/>
      <c r="D919" s="2"/>
      <c r="E919" s="2"/>
      <c r="F919" s="5"/>
      <c r="G919" s="40">
        <f>H919+I919+J919</f>
        <v>0</v>
      </c>
      <c r="H919" s="1"/>
      <c r="I919" s="1"/>
      <c r="J919" s="1"/>
      <c r="K919" s="40">
        <f>L919+M919+N919</f>
        <v>0</v>
      </c>
      <c r="L919" s="1"/>
      <c r="M919" s="1"/>
      <c r="N919" s="1"/>
      <c r="O919" s="40">
        <f>P919+Q919+R919</f>
        <v>1737</v>
      </c>
      <c r="P919" s="1"/>
      <c r="Q919" s="1">
        <v>1217</v>
      </c>
      <c r="R919" s="1">
        <v>520</v>
      </c>
      <c r="S919" s="40">
        <f>T919+U919+V919</f>
        <v>1733.53306</v>
      </c>
      <c r="T919" s="1"/>
      <c r="U919" s="1">
        <v>1216.5830599999999</v>
      </c>
      <c r="V919" s="1">
        <v>516.95000000000005</v>
      </c>
      <c r="W919" s="40">
        <f>X919+Y919+Z919</f>
        <v>1733.53306</v>
      </c>
      <c r="X919" s="1"/>
      <c r="Y919" s="1">
        <f>U919</f>
        <v>1216.5830599999999</v>
      </c>
      <c r="Z919" s="1">
        <f>V919</f>
        <v>516.95000000000005</v>
      </c>
      <c r="AA919" s="20">
        <f t="shared" si="227"/>
        <v>0</v>
      </c>
      <c r="AB919" s="1">
        <f t="shared" si="233"/>
        <v>0</v>
      </c>
      <c r="AC919" s="40">
        <f t="shared" si="233"/>
        <v>0</v>
      </c>
      <c r="AD919" s="4">
        <f t="shared" si="233"/>
        <v>0</v>
      </c>
      <c r="AE919" s="40">
        <f>AF919+AG919+AH919</f>
        <v>0</v>
      </c>
      <c r="AF919" s="1"/>
      <c r="AG919" s="40"/>
      <c r="AH919" s="4"/>
      <c r="AI919" s="40"/>
      <c r="AJ919" s="40"/>
      <c r="AM919" s="119">
        <f t="shared" si="228"/>
        <v>0</v>
      </c>
      <c r="AN919" s="119">
        <f t="shared" si="226"/>
        <v>0</v>
      </c>
      <c r="AO919" s="33"/>
      <c r="AQ919" s="59"/>
    </row>
    <row r="920" spans="1:43" ht="19.899999999999999" customHeight="1" outlineLevel="1" x14ac:dyDescent="0.2">
      <c r="A920" s="15"/>
      <c r="B920" s="162" t="s">
        <v>34</v>
      </c>
      <c r="C920" s="2"/>
      <c r="D920" s="2"/>
      <c r="E920" s="2"/>
      <c r="F920" s="5"/>
      <c r="G920" s="40">
        <f>H920+I920+J920</f>
        <v>0</v>
      </c>
      <c r="H920" s="1"/>
      <c r="I920" s="1"/>
      <c r="J920" s="1"/>
      <c r="K920" s="40">
        <f>L920+M920+N920</f>
        <v>0</v>
      </c>
      <c r="L920" s="1"/>
      <c r="M920" s="1"/>
      <c r="N920" s="1"/>
      <c r="O920" s="40">
        <f>P920+Q920+R920</f>
        <v>0</v>
      </c>
      <c r="P920" s="1"/>
      <c r="Q920" s="1"/>
      <c r="R920" s="1"/>
      <c r="S920" s="40">
        <f>T920+U920+V920</f>
        <v>0</v>
      </c>
      <c r="T920" s="1"/>
      <c r="U920" s="1"/>
      <c r="V920" s="1"/>
      <c r="W920" s="40">
        <f>X920+Y920+Z920</f>
        <v>0</v>
      </c>
      <c r="X920" s="1"/>
      <c r="Y920" s="1"/>
      <c r="Z920" s="1"/>
      <c r="AA920" s="20">
        <f t="shared" si="227"/>
        <v>0</v>
      </c>
      <c r="AB920" s="1">
        <f t="shared" si="233"/>
        <v>0</v>
      </c>
      <c r="AC920" s="40">
        <f t="shared" si="233"/>
        <v>0</v>
      </c>
      <c r="AD920" s="4">
        <f t="shared" si="233"/>
        <v>0</v>
      </c>
      <c r="AE920" s="40">
        <f>AF920+AG920+AH920</f>
        <v>0</v>
      </c>
      <c r="AF920" s="1"/>
      <c r="AG920" s="40"/>
      <c r="AH920" s="4"/>
      <c r="AI920" s="40"/>
      <c r="AJ920" s="40"/>
      <c r="AM920" s="119">
        <f t="shared" si="228"/>
        <v>0</v>
      </c>
      <c r="AN920" s="119">
        <f t="shared" si="226"/>
        <v>0</v>
      </c>
      <c r="AO920" s="33"/>
      <c r="AQ920" s="59"/>
    </row>
    <row r="921" spans="1:43" ht="69" customHeight="1" outlineLevel="1" x14ac:dyDescent="0.2">
      <c r="A921" s="15">
        <v>167</v>
      </c>
      <c r="B921" s="162" t="s">
        <v>194</v>
      </c>
      <c r="C921" s="2">
        <v>861288.4</v>
      </c>
      <c r="D921" s="2">
        <f t="shared" ref="D921:Z921" si="234">SUM(D922:D925)</f>
        <v>0</v>
      </c>
      <c r="E921" s="2">
        <f t="shared" si="234"/>
        <v>0</v>
      </c>
      <c r="F921" s="2">
        <f t="shared" si="234"/>
        <v>0</v>
      </c>
      <c r="G921" s="2">
        <f t="shared" si="234"/>
        <v>0</v>
      </c>
      <c r="H921" s="2">
        <f t="shared" si="234"/>
        <v>0</v>
      </c>
      <c r="I921" s="2">
        <f t="shared" si="234"/>
        <v>0</v>
      </c>
      <c r="J921" s="2">
        <f t="shared" si="234"/>
        <v>0</v>
      </c>
      <c r="K921" s="2">
        <f t="shared" si="234"/>
        <v>0</v>
      </c>
      <c r="L921" s="2">
        <f t="shared" si="234"/>
        <v>0</v>
      </c>
      <c r="M921" s="2">
        <f t="shared" si="234"/>
        <v>0</v>
      </c>
      <c r="N921" s="2">
        <f t="shared" si="234"/>
        <v>0</v>
      </c>
      <c r="O921" s="2">
        <f t="shared" si="234"/>
        <v>361618.3</v>
      </c>
      <c r="P921" s="2">
        <f t="shared" si="234"/>
        <v>210000</v>
      </c>
      <c r="Q921" s="2">
        <f t="shared" si="234"/>
        <v>117478.7</v>
      </c>
      <c r="R921" s="2">
        <f t="shared" si="234"/>
        <v>34139.599999999999</v>
      </c>
      <c r="S921" s="40">
        <f t="shared" si="234"/>
        <v>361617.02213</v>
      </c>
      <c r="T921" s="1">
        <f t="shared" si="234"/>
        <v>209999.00730999999</v>
      </c>
      <c r="U921" s="1">
        <v>117478.52482000001</v>
      </c>
      <c r="V921" s="1">
        <f t="shared" si="234"/>
        <v>34139.49</v>
      </c>
      <c r="W921" s="40">
        <f t="shared" si="234"/>
        <v>361617.02213</v>
      </c>
      <c r="X921" s="1">
        <f t="shared" si="234"/>
        <v>209999.00730999999</v>
      </c>
      <c r="Y921" s="1">
        <f t="shared" si="234"/>
        <v>117478.52482000001</v>
      </c>
      <c r="Z921" s="1">
        <f t="shared" si="234"/>
        <v>34139.49</v>
      </c>
      <c r="AA921" s="20">
        <f>AA923</f>
        <v>0</v>
      </c>
      <c r="AB921" s="20">
        <f t="shared" ref="AB921:AD921" si="235">AB923</f>
        <v>0</v>
      </c>
      <c r="AC921" s="20">
        <f t="shared" si="235"/>
        <v>0</v>
      </c>
      <c r="AD921" s="20">
        <f t="shared" si="235"/>
        <v>0</v>
      </c>
      <c r="AE921" s="40">
        <f>SUM(AE922:AE925)</f>
        <v>0</v>
      </c>
      <c r="AF921" s="1">
        <f>SUM(AF922:AF925)</f>
        <v>0</v>
      </c>
      <c r="AG921" s="40">
        <f>SUM(AG922:AG925)</f>
        <v>0</v>
      </c>
      <c r="AH921" s="4">
        <f>SUM(AH922:AH925)</f>
        <v>0</v>
      </c>
      <c r="AI921" s="40">
        <f>SUM(AI922:AI925)</f>
        <v>0</v>
      </c>
      <c r="AJ921" s="40"/>
      <c r="AM921" s="119">
        <f t="shared" si="228"/>
        <v>0</v>
      </c>
      <c r="AN921" s="119">
        <f t="shared" si="226"/>
        <v>0</v>
      </c>
      <c r="AO921" s="33"/>
      <c r="AQ921" s="59"/>
    </row>
    <row r="922" spans="1:43" ht="19.899999999999999" customHeight="1" outlineLevel="1" x14ac:dyDescent="0.2">
      <c r="A922" s="15"/>
      <c r="B922" s="162" t="s">
        <v>31</v>
      </c>
      <c r="C922" s="2"/>
      <c r="D922" s="2"/>
      <c r="E922" s="2"/>
      <c r="F922" s="5"/>
      <c r="G922" s="40">
        <f>H922+I922+J922</f>
        <v>0</v>
      </c>
      <c r="H922" s="1"/>
      <c r="I922" s="1"/>
      <c r="J922" s="1"/>
      <c r="K922" s="40">
        <f>L922+M922+N922</f>
        <v>0</v>
      </c>
      <c r="L922" s="1"/>
      <c r="M922" s="1"/>
      <c r="N922" s="1"/>
      <c r="O922" s="40">
        <f>P922+Q922+R922</f>
        <v>0</v>
      </c>
      <c r="P922" s="1"/>
      <c r="Q922" s="1"/>
      <c r="R922" s="1"/>
      <c r="S922" s="40">
        <f>T922+U922+V922</f>
        <v>0</v>
      </c>
      <c r="T922" s="1"/>
      <c r="U922" s="1"/>
      <c r="V922" s="1"/>
      <c r="W922" s="40">
        <f>X922+Y922+Z922</f>
        <v>0</v>
      </c>
      <c r="X922" s="1"/>
      <c r="Y922" s="1"/>
      <c r="Z922" s="1"/>
      <c r="AA922" s="20">
        <f t="shared" si="227"/>
        <v>0</v>
      </c>
      <c r="AB922" s="1">
        <f t="shared" si="233"/>
        <v>0</v>
      </c>
      <c r="AC922" s="40">
        <f t="shared" si="233"/>
        <v>0</v>
      </c>
      <c r="AD922" s="4">
        <f t="shared" si="233"/>
        <v>0</v>
      </c>
      <c r="AE922" s="40">
        <f>AF922+AG922+AH922</f>
        <v>0</v>
      </c>
      <c r="AF922" s="1"/>
      <c r="AG922" s="40"/>
      <c r="AH922" s="4"/>
      <c r="AI922" s="40"/>
      <c r="AJ922" s="40"/>
      <c r="AM922" s="119">
        <f t="shared" si="228"/>
        <v>0</v>
      </c>
      <c r="AN922" s="119">
        <f t="shared" si="226"/>
        <v>0</v>
      </c>
      <c r="AO922" s="33"/>
      <c r="AQ922" s="59"/>
    </row>
    <row r="923" spans="1:43" ht="19.899999999999999" customHeight="1" outlineLevel="1" x14ac:dyDescent="0.2">
      <c r="A923" s="15"/>
      <c r="B923" s="162" t="s">
        <v>32</v>
      </c>
      <c r="C923" s="2"/>
      <c r="D923" s="2"/>
      <c r="E923" s="2"/>
      <c r="F923" s="5"/>
      <c r="G923" s="40">
        <f>H923+I923+J923</f>
        <v>0</v>
      </c>
      <c r="H923" s="1"/>
      <c r="I923" s="1"/>
      <c r="J923" s="1"/>
      <c r="K923" s="40">
        <f>L923+M923+N923</f>
        <v>0</v>
      </c>
      <c r="L923" s="1"/>
      <c r="M923" s="1"/>
      <c r="N923" s="1"/>
      <c r="O923" s="40">
        <f>P923+Q923+R923</f>
        <v>361618.3</v>
      </c>
      <c r="P923" s="1">
        <v>210000</v>
      </c>
      <c r="Q923" s="1">
        <f>106435.2+11043.5</f>
        <v>117478.7</v>
      </c>
      <c r="R923" s="1">
        <f>45183.1-11043.5</f>
        <v>34139.599999999999</v>
      </c>
      <c r="S923" s="40">
        <f>T923+U923+V923</f>
        <v>361617.02213</v>
      </c>
      <c r="T923" s="1">
        <v>209999.00730999999</v>
      </c>
      <c r="U923" s="178">
        <f>U921</f>
        <v>117478.52482000001</v>
      </c>
      <c r="V923" s="178">
        <f>45182.99-11043.5</f>
        <v>34139.49</v>
      </c>
      <c r="W923" s="40">
        <f>X923+Y923+Z923</f>
        <v>361617.02213</v>
      </c>
      <c r="X923" s="1">
        <f>T923</f>
        <v>209999.00730999999</v>
      </c>
      <c r="Y923" s="1">
        <f>U923</f>
        <v>117478.52482000001</v>
      </c>
      <c r="Z923" s="1">
        <f>V923</f>
        <v>34139.49</v>
      </c>
      <c r="AA923" s="20">
        <f t="shared" si="227"/>
        <v>0</v>
      </c>
      <c r="AB923" s="1">
        <f>X923-T923</f>
        <v>0</v>
      </c>
      <c r="AC923" s="40">
        <f>Y923-U923</f>
        <v>0</v>
      </c>
      <c r="AD923" s="40">
        <f>Z923-V923</f>
        <v>0</v>
      </c>
      <c r="AE923" s="40">
        <f>AF923+AG923+AH923</f>
        <v>0</v>
      </c>
      <c r="AF923" s="1"/>
      <c r="AG923" s="40"/>
      <c r="AH923" s="4"/>
      <c r="AI923" s="40"/>
      <c r="AJ923" s="40"/>
      <c r="AM923" s="119">
        <f t="shared" si="228"/>
        <v>0</v>
      </c>
      <c r="AN923" s="119">
        <f t="shared" si="226"/>
        <v>0</v>
      </c>
      <c r="AO923" s="33"/>
      <c r="AQ923" s="59"/>
    </row>
    <row r="924" spans="1:43" ht="19.899999999999999" customHeight="1" outlineLevel="1" x14ac:dyDescent="0.2">
      <c r="A924" s="15"/>
      <c r="B924" s="162" t="s">
        <v>33</v>
      </c>
      <c r="C924" s="2"/>
      <c r="D924" s="2"/>
      <c r="E924" s="2"/>
      <c r="F924" s="5"/>
      <c r="G924" s="40">
        <f>H924+I924+J924</f>
        <v>0</v>
      </c>
      <c r="H924" s="1"/>
      <c r="I924" s="1"/>
      <c r="J924" s="1"/>
      <c r="K924" s="40">
        <f>L924+M924+N924</f>
        <v>0</v>
      </c>
      <c r="L924" s="1"/>
      <c r="M924" s="1"/>
      <c r="N924" s="1"/>
      <c r="O924" s="40">
        <f>P924+Q924+R924</f>
        <v>0</v>
      </c>
      <c r="P924" s="1"/>
      <c r="Q924" s="1"/>
      <c r="R924" s="1"/>
      <c r="S924" s="40">
        <f>T924+U924+V924</f>
        <v>0</v>
      </c>
      <c r="T924" s="1"/>
      <c r="U924" s="1"/>
      <c r="V924" s="1"/>
      <c r="W924" s="40">
        <f>X924+Y924+Z924</f>
        <v>0</v>
      </c>
      <c r="X924" s="1"/>
      <c r="Y924" s="1"/>
      <c r="Z924" s="1"/>
      <c r="AA924" s="20">
        <f t="shared" si="227"/>
        <v>0</v>
      </c>
      <c r="AB924" s="1">
        <f t="shared" si="233"/>
        <v>0</v>
      </c>
      <c r="AC924" s="40">
        <f t="shared" si="233"/>
        <v>0</v>
      </c>
      <c r="AD924" s="4">
        <f t="shared" si="233"/>
        <v>0</v>
      </c>
      <c r="AE924" s="40">
        <f>AF924+AG924+AH924</f>
        <v>0</v>
      </c>
      <c r="AF924" s="1"/>
      <c r="AG924" s="40"/>
      <c r="AH924" s="4"/>
      <c r="AI924" s="40"/>
      <c r="AJ924" s="40"/>
      <c r="AM924" s="119">
        <f t="shared" si="228"/>
        <v>0</v>
      </c>
      <c r="AN924" s="119">
        <f t="shared" si="226"/>
        <v>0</v>
      </c>
      <c r="AO924" s="33"/>
      <c r="AQ924" s="59"/>
    </row>
    <row r="925" spans="1:43" ht="19.899999999999999" customHeight="1" outlineLevel="1" x14ac:dyDescent="0.2">
      <c r="A925" s="15"/>
      <c r="B925" s="162" t="s">
        <v>34</v>
      </c>
      <c r="C925" s="2"/>
      <c r="D925" s="2"/>
      <c r="E925" s="2"/>
      <c r="F925" s="5"/>
      <c r="G925" s="40">
        <f>H925+I925+J925</f>
        <v>0</v>
      </c>
      <c r="H925" s="1"/>
      <c r="I925" s="1"/>
      <c r="J925" s="1"/>
      <c r="K925" s="40">
        <f>L925+M925+N925</f>
        <v>0</v>
      </c>
      <c r="L925" s="1"/>
      <c r="M925" s="1"/>
      <c r="N925" s="1"/>
      <c r="O925" s="40">
        <f>P925+Q925+R925</f>
        <v>0</v>
      </c>
      <c r="P925" s="1"/>
      <c r="Q925" s="1"/>
      <c r="R925" s="1"/>
      <c r="S925" s="40">
        <f>T925+U925+V925</f>
        <v>0</v>
      </c>
      <c r="T925" s="1"/>
      <c r="U925" s="1"/>
      <c r="V925" s="1"/>
      <c r="W925" s="40">
        <f>X925+Y925+Z925</f>
        <v>0</v>
      </c>
      <c r="X925" s="1"/>
      <c r="Y925" s="1"/>
      <c r="Z925" s="1"/>
      <c r="AA925" s="20">
        <f t="shared" si="227"/>
        <v>0</v>
      </c>
      <c r="AB925" s="1">
        <f t="shared" si="233"/>
        <v>0</v>
      </c>
      <c r="AC925" s="40">
        <f t="shared" si="233"/>
        <v>0</v>
      </c>
      <c r="AD925" s="4">
        <f t="shared" si="233"/>
        <v>0</v>
      </c>
      <c r="AE925" s="40">
        <f>AF925+AG925+AH925</f>
        <v>0</v>
      </c>
      <c r="AF925" s="1"/>
      <c r="AG925" s="40"/>
      <c r="AH925" s="4"/>
      <c r="AI925" s="40"/>
      <c r="AJ925" s="40"/>
      <c r="AM925" s="119">
        <f t="shared" si="228"/>
        <v>0</v>
      </c>
      <c r="AN925" s="119">
        <f t="shared" si="226"/>
        <v>0</v>
      </c>
      <c r="AO925" s="33"/>
      <c r="AQ925" s="59"/>
    </row>
    <row r="926" spans="1:43" ht="108" customHeight="1" outlineLevel="1" x14ac:dyDescent="0.2">
      <c r="A926" s="47" t="s">
        <v>352</v>
      </c>
      <c r="B926" s="162" t="s">
        <v>195</v>
      </c>
      <c r="C926" s="2">
        <f t="shared" ref="C926:Z926" si="236">SUM(C927:C930)</f>
        <v>764546.93</v>
      </c>
      <c r="D926" s="2">
        <f t="shared" si="236"/>
        <v>0</v>
      </c>
      <c r="E926" s="2">
        <f t="shared" si="236"/>
        <v>172404.86</v>
      </c>
      <c r="F926" s="2">
        <f t="shared" si="236"/>
        <v>172404.86</v>
      </c>
      <c r="G926" s="2">
        <f t="shared" si="236"/>
        <v>0</v>
      </c>
      <c r="H926" s="2">
        <f t="shared" si="236"/>
        <v>0</v>
      </c>
      <c r="I926" s="2">
        <f t="shared" si="236"/>
        <v>0</v>
      </c>
      <c r="J926" s="2">
        <f t="shared" si="236"/>
        <v>0</v>
      </c>
      <c r="K926" s="2">
        <f t="shared" si="236"/>
        <v>0</v>
      </c>
      <c r="L926" s="2">
        <f t="shared" si="236"/>
        <v>0</v>
      </c>
      <c r="M926" s="2">
        <f t="shared" si="236"/>
        <v>0</v>
      </c>
      <c r="N926" s="2">
        <f t="shared" si="236"/>
        <v>0</v>
      </c>
      <c r="O926" s="2">
        <f t="shared" si="236"/>
        <v>386696.89999999997</v>
      </c>
      <c r="P926" s="2">
        <f t="shared" si="236"/>
        <v>160000</v>
      </c>
      <c r="Q926" s="2">
        <f>Q928+Q929</f>
        <v>167555.00000000003</v>
      </c>
      <c r="R926" s="2">
        <f>R928+R929</f>
        <v>59141.900000000009</v>
      </c>
      <c r="S926" s="40">
        <f t="shared" si="236"/>
        <v>386695.69727</v>
      </c>
      <c r="T926" s="1">
        <f t="shared" si="236"/>
        <v>159999.33517999999</v>
      </c>
      <c r="U926" s="1">
        <v>167554.67209000001</v>
      </c>
      <c r="V926" s="1">
        <f t="shared" si="236"/>
        <v>59141.69</v>
      </c>
      <c r="W926" s="40">
        <f t="shared" si="236"/>
        <v>386695.69727</v>
      </c>
      <c r="X926" s="1">
        <f t="shared" si="236"/>
        <v>159999.33517999999</v>
      </c>
      <c r="Y926" s="1">
        <f t="shared" si="236"/>
        <v>167554.67209000001</v>
      </c>
      <c r="Z926" s="1">
        <f t="shared" si="236"/>
        <v>59141.69</v>
      </c>
      <c r="AA926" s="20">
        <f t="shared" si="227"/>
        <v>0</v>
      </c>
      <c r="AB926" s="1">
        <f t="shared" si="233"/>
        <v>0</v>
      </c>
      <c r="AC926" s="40">
        <f t="shared" si="233"/>
        <v>0</v>
      </c>
      <c r="AD926" s="4">
        <f t="shared" si="233"/>
        <v>0</v>
      </c>
      <c r="AE926" s="40">
        <f>SUM(AE927:AE930)</f>
        <v>0</v>
      </c>
      <c r="AF926" s="1">
        <f>SUM(AF927:AF930)</f>
        <v>0</v>
      </c>
      <c r="AG926" s="40">
        <f>SUM(AG927:AG930)</f>
        <v>0</v>
      </c>
      <c r="AH926" s="4">
        <f>SUM(AH927:AH930)</f>
        <v>0</v>
      </c>
      <c r="AI926" s="40">
        <f>SUM(AI927:AI930)</f>
        <v>0</v>
      </c>
      <c r="AJ926" s="40"/>
      <c r="AM926" s="119">
        <f t="shared" si="228"/>
        <v>0</v>
      </c>
      <c r="AN926" s="119">
        <f t="shared" si="226"/>
        <v>0</v>
      </c>
      <c r="AO926" s="33"/>
      <c r="AQ926" s="59"/>
    </row>
    <row r="927" spans="1:43" ht="19.899999999999999" customHeight="1" outlineLevel="1" x14ac:dyDescent="0.2">
      <c r="A927" s="15"/>
      <c r="B927" s="162" t="s">
        <v>31</v>
      </c>
      <c r="C927" s="2"/>
      <c r="D927" s="2"/>
      <c r="E927" s="2"/>
      <c r="F927" s="5"/>
      <c r="G927" s="40">
        <f>H927+I927+J927</f>
        <v>0</v>
      </c>
      <c r="H927" s="1"/>
      <c r="I927" s="1"/>
      <c r="J927" s="1"/>
      <c r="K927" s="40">
        <f>L927+M927+N927</f>
        <v>0</v>
      </c>
      <c r="L927" s="1"/>
      <c r="M927" s="1"/>
      <c r="N927" s="1"/>
      <c r="O927" s="40">
        <f>P927+Q927+R927</f>
        <v>0</v>
      </c>
      <c r="P927" s="1"/>
      <c r="Q927" s="1"/>
      <c r="R927" s="1"/>
      <c r="S927" s="40">
        <f>T927+U927+V927</f>
        <v>0</v>
      </c>
      <c r="T927" s="1"/>
      <c r="U927" s="1"/>
      <c r="V927" s="1"/>
      <c r="W927" s="40">
        <f>X927+Y927+Z927</f>
        <v>0</v>
      </c>
      <c r="X927" s="1"/>
      <c r="Y927" s="1"/>
      <c r="Z927" s="1"/>
      <c r="AA927" s="20">
        <f t="shared" si="227"/>
        <v>0</v>
      </c>
      <c r="AB927" s="1">
        <f t="shared" si="233"/>
        <v>0</v>
      </c>
      <c r="AC927" s="40">
        <f t="shared" si="233"/>
        <v>0</v>
      </c>
      <c r="AD927" s="4">
        <f t="shared" si="233"/>
        <v>0</v>
      </c>
      <c r="AE927" s="40">
        <f>AF927+AG927+AH927</f>
        <v>0</v>
      </c>
      <c r="AF927" s="1"/>
      <c r="AG927" s="40"/>
      <c r="AH927" s="4"/>
      <c r="AI927" s="40"/>
      <c r="AJ927" s="40"/>
      <c r="AM927" s="119">
        <f t="shared" si="228"/>
        <v>0</v>
      </c>
      <c r="AN927" s="119">
        <f t="shared" si="226"/>
        <v>0</v>
      </c>
      <c r="AO927" s="33"/>
      <c r="AQ927" s="59"/>
    </row>
    <row r="928" spans="1:43" ht="19.899999999999999" customHeight="1" outlineLevel="1" x14ac:dyDescent="0.2">
      <c r="A928" s="15"/>
      <c r="B928" s="162" t="s">
        <v>32</v>
      </c>
      <c r="C928" s="2">
        <v>761957.3</v>
      </c>
      <c r="D928" s="2"/>
      <c r="E928" s="2">
        <v>172404.86</v>
      </c>
      <c r="F928" s="5">
        <v>172404.86</v>
      </c>
      <c r="G928" s="40">
        <f>H928+I928+J928</f>
        <v>0</v>
      </c>
      <c r="H928" s="1"/>
      <c r="I928" s="1"/>
      <c r="J928" s="1"/>
      <c r="K928" s="40">
        <f>L928+M928+N928</f>
        <v>0</v>
      </c>
      <c r="L928" s="1"/>
      <c r="M928" s="1"/>
      <c r="N928" s="1"/>
      <c r="O928" s="40">
        <f>P928+Q928+R928</f>
        <v>382072.6</v>
      </c>
      <c r="P928" s="1">
        <v>160000</v>
      </c>
      <c r="Q928" s="1">
        <f>155894.64+8414.1</f>
        <v>164308.74000000002</v>
      </c>
      <c r="R928" s="1">
        <f>66177.96-8414.1</f>
        <v>57763.860000000008</v>
      </c>
      <c r="S928" s="40">
        <f>T928+U928+V928</f>
        <v>382071.39727000002</v>
      </c>
      <c r="T928" s="1">
        <v>159999.33517999999</v>
      </c>
      <c r="U928" s="1">
        <f>U926-U929</f>
        <v>164308.41209</v>
      </c>
      <c r="V928" s="1">
        <f>66177.75-8414.1</f>
        <v>57763.65</v>
      </c>
      <c r="W928" s="40">
        <f>X928+Y928+Z928</f>
        <v>382071.39727000002</v>
      </c>
      <c r="X928" s="1">
        <f>T928</f>
        <v>159999.33517999999</v>
      </c>
      <c r="Y928" s="1">
        <f>U928</f>
        <v>164308.41209</v>
      </c>
      <c r="Z928" s="1">
        <f>V928</f>
        <v>57763.65</v>
      </c>
      <c r="AA928" s="20">
        <f t="shared" si="227"/>
        <v>0</v>
      </c>
      <c r="AB928" s="1">
        <f t="shared" si="233"/>
        <v>0</v>
      </c>
      <c r="AC928" s="40">
        <f t="shared" si="233"/>
        <v>0</v>
      </c>
      <c r="AD928" s="4">
        <f t="shared" si="233"/>
        <v>0</v>
      </c>
      <c r="AE928" s="40">
        <f>AF928+AG928+AH928</f>
        <v>0</v>
      </c>
      <c r="AF928" s="1"/>
      <c r="AG928" s="40"/>
      <c r="AH928" s="4"/>
      <c r="AI928" s="40"/>
      <c r="AJ928" s="40"/>
      <c r="AM928" s="119">
        <f t="shared" si="228"/>
        <v>0</v>
      </c>
      <c r="AN928" s="119">
        <f t="shared" si="226"/>
        <v>0</v>
      </c>
      <c r="AO928" s="33"/>
      <c r="AQ928" s="59"/>
    </row>
    <row r="929" spans="1:65" ht="19.899999999999999" customHeight="1" outlineLevel="1" x14ac:dyDescent="0.2">
      <c r="A929" s="15"/>
      <c r="B929" s="162" t="s">
        <v>340</v>
      </c>
      <c r="C929" s="2">
        <v>2589.63</v>
      </c>
      <c r="D929" s="2"/>
      <c r="E929" s="2"/>
      <c r="F929" s="5"/>
      <c r="G929" s="40">
        <f>H929+I929+J929</f>
        <v>0</v>
      </c>
      <c r="H929" s="1"/>
      <c r="I929" s="1"/>
      <c r="J929" s="1"/>
      <c r="K929" s="40">
        <f>L929+M929+N929</f>
        <v>0</v>
      </c>
      <c r="L929" s="1"/>
      <c r="M929" s="1"/>
      <c r="N929" s="1"/>
      <c r="O929" s="40">
        <f>P929+Q929+R929</f>
        <v>4624.3</v>
      </c>
      <c r="P929" s="1"/>
      <c r="Q929" s="1">
        <v>3246.26</v>
      </c>
      <c r="R929" s="1">
        <v>1378.04</v>
      </c>
      <c r="S929" s="40">
        <f>T929+U929+V929</f>
        <v>4624.3</v>
      </c>
      <c r="T929" s="1"/>
      <c r="U929" s="1">
        <v>3246.26</v>
      </c>
      <c r="V929" s="1">
        <v>1378.04</v>
      </c>
      <c r="W929" s="40">
        <f>X929+Y929+Z929</f>
        <v>4624.3</v>
      </c>
      <c r="X929" s="1"/>
      <c r="Y929" s="1">
        <f>U929</f>
        <v>3246.26</v>
      </c>
      <c r="Z929" s="1">
        <f>V929</f>
        <v>1378.04</v>
      </c>
      <c r="AA929" s="20">
        <f t="shared" si="227"/>
        <v>0</v>
      </c>
      <c r="AB929" s="1">
        <f t="shared" si="233"/>
        <v>0</v>
      </c>
      <c r="AC929" s="40">
        <f t="shared" si="233"/>
        <v>0</v>
      </c>
      <c r="AD929" s="4">
        <f t="shared" si="233"/>
        <v>0</v>
      </c>
      <c r="AE929" s="40">
        <f>AF929+AG929+AH929</f>
        <v>0</v>
      </c>
      <c r="AF929" s="1"/>
      <c r="AG929" s="40"/>
      <c r="AH929" s="4"/>
      <c r="AI929" s="40"/>
      <c r="AJ929" s="40"/>
      <c r="AM929" s="119">
        <f t="shared" si="228"/>
        <v>0</v>
      </c>
      <c r="AN929" s="119">
        <f t="shared" si="226"/>
        <v>0</v>
      </c>
      <c r="AO929" s="33"/>
      <c r="AQ929" s="59"/>
    </row>
    <row r="930" spans="1:65" ht="19.899999999999999" hidden="1" customHeight="1" outlineLevel="1" x14ac:dyDescent="0.2">
      <c r="A930" s="15"/>
      <c r="B930" s="162"/>
      <c r="C930" s="2"/>
      <c r="D930" s="2"/>
      <c r="E930" s="2"/>
      <c r="F930" s="5"/>
      <c r="G930" s="40"/>
      <c r="H930" s="1"/>
      <c r="I930" s="1"/>
      <c r="J930" s="1"/>
      <c r="K930" s="40"/>
      <c r="L930" s="1"/>
      <c r="M930" s="1"/>
      <c r="N930" s="1"/>
      <c r="O930" s="40"/>
      <c r="P930" s="1"/>
      <c r="Q930" s="1"/>
      <c r="R930" s="1"/>
      <c r="S930" s="40"/>
      <c r="T930" s="1"/>
      <c r="U930" s="1"/>
      <c r="V930" s="1"/>
      <c r="W930" s="40"/>
      <c r="X930" s="1"/>
      <c r="Y930" s="1"/>
      <c r="Z930" s="1"/>
      <c r="AA930" s="20"/>
      <c r="AB930" s="1"/>
      <c r="AC930" s="40"/>
      <c r="AD930" s="4"/>
      <c r="AE930" s="40"/>
      <c r="AF930" s="1"/>
      <c r="AG930" s="40"/>
      <c r="AH930" s="4"/>
      <c r="AI930" s="40"/>
      <c r="AJ930" s="40"/>
      <c r="AM930" s="119"/>
      <c r="AN930" s="119"/>
      <c r="AO930" s="33"/>
      <c r="AQ930" s="59"/>
    </row>
    <row r="931" spans="1:65" ht="52.15" customHeight="1" outlineLevel="1" x14ac:dyDescent="0.2">
      <c r="A931" s="15">
        <v>169</v>
      </c>
      <c r="B931" s="162" t="s">
        <v>270</v>
      </c>
      <c r="C931" s="2">
        <f t="shared" ref="C931:Z931" si="237">SUM(C932:C935)</f>
        <v>4088.35</v>
      </c>
      <c r="D931" s="2">
        <f t="shared" si="237"/>
        <v>4088.35</v>
      </c>
      <c r="E931" s="2">
        <f t="shared" si="237"/>
        <v>4088.35</v>
      </c>
      <c r="F931" s="2">
        <f t="shared" si="237"/>
        <v>0</v>
      </c>
      <c r="G931" s="2">
        <f t="shared" si="237"/>
        <v>0</v>
      </c>
      <c r="H931" s="2">
        <f t="shared" si="237"/>
        <v>0</v>
      </c>
      <c r="I931" s="2">
        <f t="shared" si="237"/>
        <v>0</v>
      </c>
      <c r="J931" s="2">
        <f t="shared" si="237"/>
        <v>0</v>
      </c>
      <c r="K931" s="2">
        <f t="shared" si="237"/>
        <v>0</v>
      </c>
      <c r="L931" s="2">
        <f t="shared" si="237"/>
        <v>0</v>
      </c>
      <c r="M931" s="2">
        <f t="shared" si="237"/>
        <v>0</v>
      </c>
      <c r="N931" s="2">
        <f t="shared" si="237"/>
        <v>0</v>
      </c>
      <c r="O931" s="2">
        <f t="shared" si="237"/>
        <v>71542.299999999988</v>
      </c>
      <c r="P931" s="2">
        <f t="shared" si="237"/>
        <v>0</v>
      </c>
      <c r="Q931" s="2">
        <v>49520.7</v>
      </c>
      <c r="R931" s="2">
        <f>R932+R933</f>
        <v>22021.599999999999</v>
      </c>
      <c r="S931" s="40">
        <f t="shared" si="237"/>
        <v>71416.320559999993</v>
      </c>
      <c r="T931" s="1">
        <f t="shared" si="237"/>
        <v>0</v>
      </c>
      <c r="U931" s="1">
        <f t="shared" si="237"/>
        <v>49520.680560000001</v>
      </c>
      <c r="V931" s="1">
        <f t="shared" si="237"/>
        <v>21895.64</v>
      </c>
      <c r="W931" s="40">
        <f t="shared" si="237"/>
        <v>71416.320559999993</v>
      </c>
      <c r="X931" s="1">
        <f t="shared" si="237"/>
        <v>0</v>
      </c>
      <c r="Y931" s="1">
        <f t="shared" si="237"/>
        <v>49520.680560000001</v>
      </c>
      <c r="Z931" s="1">
        <f t="shared" si="237"/>
        <v>21895.64</v>
      </c>
      <c r="AA931" s="20">
        <f t="shared" si="227"/>
        <v>0</v>
      </c>
      <c r="AB931" s="1">
        <f t="shared" si="233"/>
        <v>0</v>
      </c>
      <c r="AC931" s="40">
        <f t="shared" si="233"/>
        <v>0</v>
      </c>
      <c r="AD931" s="4">
        <f t="shared" si="233"/>
        <v>0</v>
      </c>
      <c r="AE931" s="40">
        <f>SUM(AE932:AE935)</f>
        <v>0</v>
      </c>
      <c r="AF931" s="1">
        <f>SUM(AF932:AF935)</f>
        <v>0</v>
      </c>
      <c r="AG931" s="40">
        <f>SUM(AG932:AG935)</f>
        <v>0</v>
      </c>
      <c r="AH931" s="4">
        <f>SUM(AH932:AH935)</f>
        <v>0</v>
      </c>
      <c r="AI931" s="40">
        <f>SUM(AI932:AI935)</f>
        <v>0</v>
      </c>
      <c r="AJ931" s="40"/>
      <c r="AM931" s="119">
        <f t="shared" si="228"/>
        <v>0</v>
      </c>
      <c r="AN931" s="119">
        <f t="shared" si="226"/>
        <v>0</v>
      </c>
      <c r="AO931" s="33"/>
      <c r="AQ931" s="59"/>
    </row>
    <row r="932" spans="1:65" ht="19.899999999999999" customHeight="1" outlineLevel="1" x14ac:dyDescent="0.2">
      <c r="A932" s="15"/>
      <c r="B932" s="162" t="s">
        <v>31</v>
      </c>
      <c r="C932" s="2">
        <v>4088.35</v>
      </c>
      <c r="D932" s="2">
        <f>C932</f>
        <v>4088.35</v>
      </c>
      <c r="E932" s="2">
        <v>4088.35</v>
      </c>
      <c r="F932" s="5"/>
      <c r="G932" s="40">
        <f>H932+I932+J932</f>
        <v>0</v>
      </c>
      <c r="H932" s="1"/>
      <c r="I932" s="1"/>
      <c r="J932" s="1"/>
      <c r="K932" s="40">
        <f>L932+M932+N932</f>
        <v>0</v>
      </c>
      <c r="L932" s="1"/>
      <c r="M932" s="1"/>
      <c r="N932" s="1"/>
      <c r="O932" s="40">
        <f>P932+Q932+R932</f>
        <v>1000</v>
      </c>
      <c r="P932" s="1"/>
      <c r="Q932" s="1"/>
      <c r="R932" s="1">
        <v>1000</v>
      </c>
      <c r="S932" s="40">
        <f>T932+U932+V932</f>
        <v>874.04</v>
      </c>
      <c r="T932" s="1"/>
      <c r="U932" s="1"/>
      <c r="V932" s="1">
        <v>874.04</v>
      </c>
      <c r="W932" s="40">
        <f>X932+Y932+Z932</f>
        <v>874.04</v>
      </c>
      <c r="X932" s="1"/>
      <c r="Y932" s="1"/>
      <c r="Z932" s="1">
        <v>874.04</v>
      </c>
      <c r="AA932" s="20">
        <f t="shared" si="227"/>
        <v>0</v>
      </c>
      <c r="AB932" s="1">
        <f t="shared" ref="AB932:AD940" si="238">X932+H932-L932-(T932-AF932)</f>
        <v>0</v>
      </c>
      <c r="AC932" s="40">
        <f t="shared" si="238"/>
        <v>0</v>
      </c>
      <c r="AD932" s="4">
        <f t="shared" si="238"/>
        <v>0</v>
      </c>
      <c r="AE932" s="40">
        <f>AF932+AG932+AH932</f>
        <v>0</v>
      </c>
      <c r="AF932" s="1"/>
      <c r="AG932" s="40"/>
      <c r="AH932" s="4"/>
      <c r="AI932" s="40"/>
      <c r="AJ932" s="40"/>
      <c r="AM932" s="119">
        <f t="shared" si="228"/>
        <v>0</v>
      </c>
      <c r="AN932" s="119">
        <f t="shared" si="226"/>
        <v>0</v>
      </c>
      <c r="AO932" s="33"/>
      <c r="AQ932" s="59"/>
    </row>
    <row r="933" spans="1:65" ht="19.899999999999999" customHeight="1" outlineLevel="1" x14ac:dyDescent="0.2">
      <c r="A933" s="15"/>
      <c r="B933" s="162" t="s">
        <v>32</v>
      </c>
      <c r="C933" s="2"/>
      <c r="D933" s="2"/>
      <c r="E933" s="2"/>
      <c r="F933" s="5"/>
      <c r="G933" s="40">
        <f>H933+I933+J933</f>
        <v>0</v>
      </c>
      <c r="H933" s="1"/>
      <c r="I933" s="1"/>
      <c r="J933" s="1"/>
      <c r="K933" s="40">
        <f>L933+M933+N933</f>
        <v>0</v>
      </c>
      <c r="L933" s="1"/>
      <c r="M933" s="1"/>
      <c r="N933" s="1"/>
      <c r="O933" s="40">
        <f>P933+Q933+R933</f>
        <v>70542.299999999988</v>
      </c>
      <c r="P933" s="1"/>
      <c r="Q933" s="1">
        <v>49520.7</v>
      </c>
      <c r="R933" s="1">
        <v>21021.599999999999</v>
      </c>
      <c r="S933" s="40">
        <f>T933+U933+V933</f>
        <v>70542.280559999999</v>
      </c>
      <c r="T933" s="1"/>
      <c r="U933" s="1">
        <v>49520.680560000001</v>
      </c>
      <c r="V933" s="1">
        <v>21021.599999999999</v>
      </c>
      <c r="W933" s="40">
        <f>X933+Y933+Z933</f>
        <v>70542.280559999999</v>
      </c>
      <c r="X933" s="1"/>
      <c r="Y933" s="1">
        <f>U933</f>
        <v>49520.680560000001</v>
      </c>
      <c r="Z933" s="1">
        <f>V933</f>
        <v>21021.599999999999</v>
      </c>
      <c r="AA933" s="20">
        <f t="shared" si="227"/>
        <v>0</v>
      </c>
      <c r="AB933" s="1">
        <f t="shared" si="238"/>
        <v>0</v>
      </c>
      <c r="AC933" s="40">
        <f t="shared" si="238"/>
        <v>0</v>
      </c>
      <c r="AD933" s="4">
        <f t="shared" si="238"/>
        <v>0</v>
      </c>
      <c r="AE933" s="40">
        <f>AF933+AG933+AH933</f>
        <v>0</v>
      </c>
      <c r="AF933" s="1"/>
      <c r="AG933" s="40"/>
      <c r="AH933" s="4"/>
      <c r="AI933" s="40"/>
      <c r="AJ933" s="40"/>
      <c r="AM933" s="119">
        <f t="shared" si="228"/>
        <v>0</v>
      </c>
      <c r="AN933" s="119">
        <f t="shared" si="226"/>
        <v>0</v>
      </c>
      <c r="AO933" s="33"/>
      <c r="AQ933" s="59"/>
    </row>
    <row r="934" spans="1:65" ht="19.899999999999999" customHeight="1" outlineLevel="1" x14ac:dyDescent="0.2">
      <c r="A934" s="15"/>
      <c r="B934" s="162" t="s">
        <v>33</v>
      </c>
      <c r="C934" s="2"/>
      <c r="D934" s="2"/>
      <c r="E934" s="2"/>
      <c r="F934" s="5"/>
      <c r="G934" s="40">
        <f>H934+I934+J934</f>
        <v>0</v>
      </c>
      <c r="H934" s="1"/>
      <c r="I934" s="1"/>
      <c r="J934" s="1"/>
      <c r="K934" s="40">
        <f>L934+M934+N934</f>
        <v>0</v>
      </c>
      <c r="L934" s="1"/>
      <c r="M934" s="1"/>
      <c r="N934" s="1"/>
      <c r="O934" s="40">
        <f>P934+Q934+R934</f>
        <v>0</v>
      </c>
      <c r="P934" s="1"/>
      <c r="Q934" s="1"/>
      <c r="R934" s="1"/>
      <c r="S934" s="40">
        <f>T934+U934+V934</f>
        <v>0</v>
      </c>
      <c r="T934" s="1"/>
      <c r="U934" s="1"/>
      <c r="V934" s="1"/>
      <c r="W934" s="40">
        <f>X934+Y934+Z934</f>
        <v>0</v>
      </c>
      <c r="X934" s="1"/>
      <c r="Y934" s="1"/>
      <c r="Z934" s="1"/>
      <c r="AA934" s="20">
        <f t="shared" si="227"/>
        <v>0</v>
      </c>
      <c r="AB934" s="1">
        <f t="shared" si="238"/>
        <v>0</v>
      </c>
      <c r="AC934" s="40">
        <f t="shared" si="238"/>
        <v>0</v>
      </c>
      <c r="AD934" s="4">
        <f t="shared" si="238"/>
        <v>0</v>
      </c>
      <c r="AE934" s="40">
        <f>AF934+AG934+AH934</f>
        <v>0</v>
      </c>
      <c r="AF934" s="1"/>
      <c r="AG934" s="40"/>
      <c r="AH934" s="4"/>
      <c r="AI934" s="40"/>
      <c r="AJ934" s="40"/>
      <c r="AM934" s="119">
        <f t="shared" si="228"/>
        <v>0</v>
      </c>
      <c r="AN934" s="119">
        <f t="shared" si="226"/>
        <v>0</v>
      </c>
      <c r="AO934" s="33"/>
      <c r="AQ934" s="59"/>
    </row>
    <row r="935" spans="1:65" ht="19.899999999999999" customHeight="1" outlineLevel="1" x14ac:dyDescent="0.2">
      <c r="A935" s="15"/>
      <c r="B935" s="162" t="s">
        <v>34</v>
      </c>
      <c r="C935" s="2"/>
      <c r="D935" s="2"/>
      <c r="E935" s="2"/>
      <c r="F935" s="5"/>
      <c r="G935" s="40">
        <f>H935+I935+J935</f>
        <v>0</v>
      </c>
      <c r="H935" s="1"/>
      <c r="I935" s="1"/>
      <c r="J935" s="1"/>
      <c r="K935" s="40">
        <f>L935+M935+N935</f>
        <v>0</v>
      </c>
      <c r="L935" s="1"/>
      <c r="M935" s="1"/>
      <c r="N935" s="1"/>
      <c r="O935" s="40">
        <f>P935+Q935+R935</f>
        <v>0</v>
      </c>
      <c r="P935" s="1"/>
      <c r="Q935" s="1"/>
      <c r="R935" s="1"/>
      <c r="S935" s="40">
        <f>T935+U935+V935</f>
        <v>0</v>
      </c>
      <c r="T935" s="1"/>
      <c r="U935" s="1"/>
      <c r="V935" s="1"/>
      <c r="W935" s="40">
        <f>X935+Y935+Z935</f>
        <v>0</v>
      </c>
      <c r="X935" s="1"/>
      <c r="Y935" s="1"/>
      <c r="Z935" s="1"/>
      <c r="AA935" s="20">
        <f t="shared" si="227"/>
        <v>0</v>
      </c>
      <c r="AB935" s="1">
        <f t="shared" si="238"/>
        <v>0</v>
      </c>
      <c r="AC935" s="40">
        <f t="shared" si="238"/>
        <v>0</v>
      </c>
      <c r="AD935" s="4">
        <f t="shared" si="238"/>
        <v>0</v>
      </c>
      <c r="AE935" s="40">
        <f>AF935+AG935+AH935</f>
        <v>0</v>
      </c>
      <c r="AF935" s="1"/>
      <c r="AG935" s="40"/>
      <c r="AH935" s="4"/>
      <c r="AI935" s="40"/>
      <c r="AJ935" s="40"/>
      <c r="AM935" s="119">
        <f t="shared" si="228"/>
        <v>0</v>
      </c>
      <c r="AN935" s="119">
        <f t="shared" si="226"/>
        <v>0</v>
      </c>
      <c r="AO935" s="33"/>
      <c r="AQ935" s="59"/>
    </row>
    <row r="936" spans="1:65" ht="43.5" customHeight="1" outlineLevel="1" x14ac:dyDescent="0.2">
      <c r="A936" s="15">
        <v>170</v>
      </c>
      <c r="B936" s="162" t="s">
        <v>271</v>
      </c>
      <c r="C936" s="2">
        <v>235087.4</v>
      </c>
      <c r="D936" s="2">
        <f t="shared" ref="D936:F936" si="239">SUM(D937:D940)</f>
        <v>3055.83</v>
      </c>
      <c r="E936" s="2">
        <f t="shared" si="239"/>
        <v>3055.83</v>
      </c>
      <c r="F936" s="2">
        <f t="shared" si="239"/>
        <v>0</v>
      </c>
      <c r="G936" s="2">
        <f>J936</f>
        <v>0</v>
      </c>
      <c r="H936" s="2">
        <f t="shared" ref="H936:I936" si="240">SUM(H937:H940)</f>
        <v>0</v>
      </c>
      <c r="I936" s="2">
        <f t="shared" si="240"/>
        <v>0</v>
      </c>
      <c r="J936" s="2"/>
      <c r="K936" s="2">
        <f t="shared" ref="K936:Z936" si="241">SUM(K937:K940)</f>
        <v>0</v>
      </c>
      <c r="L936" s="2">
        <f t="shared" si="241"/>
        <v>0</v>
      </c>
      <c r="M936" s="2">
        <f t="shared" si="241"/>
        <v>0</v>
      </c>
      <c r="N936" s="2">
        <f t="shared" si="241"/>
        <v>0</v>
      </c>
      <c r="O936" s="2">
        <f t="shared" si="241"/>
        <v>73916.800000000003</v>
      </c>
      <c r="P936" s="2">
        <f t="shared" si="241"/>
        <v>0</v>
      </c>
      <c r="Q936" s="2">
        <f t="shared" si="241"/>
        <v>51275.3</v>
      </c>
      <c r="R936" s="2">
        <f>R937+R938</f>
        <v>22641.5</v>
      </c>
      <c r="S936" s="40">
        <f t="shared" si="241"/>
        <v>73815.56319999999</v>
      </c>
      <c r="T936" s="1">
        <f t="shared" si="241"/>
        <v>0</v>
      </c>
      <c r="U936" s="1">
        <f t="shared" si="241"/>
        <v>51275.253199999999</v>
      </c>
      <c r="V936" s="1">
        <f t="shared" si="241"/>
        <v>22540.309999999998</v>
      </c>
      <c r="W936" s="40">
        <f t="shared" si="241"/>
        <v>73815.56319999999</v>
      </c>
      <c r="X936" s="1">
        <f t="shared" si="241"/>
        <v>0</v>
      </c>
      <c r="Y936" s="1">
        <f t="shared" si="241"/>
        <v>51275.253199999999</v>
      </c>
      <c r="Z936" s="1">
        <f t="shared" si="241"/>
        <v>22540.309999999998</v>
      </c>
      <c r="AA936" s="20">
        <f t="shared" si="227"/>
        <v>0</v>
      </c>
      <c r="AB936" s="1">
        <f t="shared" si="238"/>
        <v>0</v>
      </c>
      <c r="AC936" s="40">
        <f t="shared" si="238"/>
        <v>0</v>
      </c>
      <c r="AD936" s="4">
        <f t="shared" si="238"/>
        <v>0</v>
      </c>
      <c r="AE936" s="40">
        <f>SUM(AE937:AE940)</f>
        <v>0</v>
      </c>
      <c r="AF936" s="1">
        <f>SUM(AF937:AF940)</f>
        <v>0</v>
      </c>
      <c r="AG936" s="40">
        <f>SUM(AG937:AG940)</f>
        <v>0</v>
      </c>
      <c r="AH936" s="4">
        <f>SUM(AH937:AH940)</f>
        <v>0</v>
      </c>
      <c r="AI936" s="40">
        <f>SUM(AI937:AI940)</f>
        <v>0</v>
      </c>
      <c r="AJ936" s="40"/>
      <c r="AM936" s="119">
        <f t="shared" si="228"/>
        <v>0</v>
      </c>
      <c r="AN936" s="119">
        <f t="shared" si="226"/>
        <v>0</v>
      </c>
      <c r="AO936" s="33"/>
      <c r="AQ936" s="59"/>
    </row>
    <row r="937" spans="1:65" ht="19.899999999999999" customHeight="1" outlineLevel="1" x14ac:dyDescent="0.2">
      <c r="A937" s="15"/>
      <c r="B937" s="162" t="s">
        <v>31</v>
      </c>
      <c r="C937" s="2">
        <v>3055.83</v>
      </c>
      <c r="D937" s="2">
        <f>C937</f>
        <v>3055.83</v>
      </c>
      <c r="E937" s="2">
        <f>C937</f>
        <v>3055.83</v>
      </c>
      <c r="F937" s="5"/>
      <c r="G937" s="40">
        <f>H937+I937+J937</f>
        <v>0</v>
      </c>
      <c r="H937" s="1"/>
      <c r="I937" s="1"/>
      <c r="J937" s="1"/>
      <c r="K937" s="40">
        <f>L937+M937+N937</f>
        <v>0</v>
      </c>
      <c r="L937" s="1"/>
      <c r="M937" s="1"/>
      <c r="N937" s="1"/>
      <c r="O937" s="40">
        <f>P937+Q937+R937</f>
        <v>875</v>
      </c>
      <c r="P937" s="1"/>
      <c r="Q937" s="1"/>
      <c r="R937" s="1">
        <v>875</v>
      </c>
      <c r="S937" s="40">
        <f>T937+U937+V937</f>
        <v>773.87</v>
      </c>
      <c r="T937" s="1"/>
      <c r="U937" s="1"/>
      <c r="V937" s="1">
        <v>773.87</v>
      </c>
      <c r="W937" s="40">
        <f>X937+Y937+Z937</f>
        <v>773.87</v>
      </c>
      <c r="X937" s="1"/>
      <c r="Y937" s="1"/>
      <c r="Z937" s="1">
        <v>773.87</v>
      </c>
      <c r="AA937" s="20">
        <f t="shared" si="227"/>
        <v>0</v>
      </c>
      <c r="AB937" s="1">
        <f t="shared" si="238"/>
        <v>0</v>
      </c>
      <c r="AC937" s="40">
        <f t="shared" si="238"/>
        <v>0</v>
      </c>
      <c r="AD937" s="4">
        <f t="shared" si="238"/>
        <v>0</v>
      </c>
      <c r="AE937" s="40">
        <f t="shared" ref="AE937:AE940" si="242">AF937+AG937+AH937</f>
        <v>0</v>
      </c>
      <c r="AF937" s="1"/>
      <c r="AG937" s="40"/>
      <c r="AH937" s="4"/>
      <c r="AI937" s="40"/>
      <c r="AJ937" s="40"/>
      <c r="AM937" s="119">
        <f t="shared" si="228"/>
        <v>0</v>
      </c>
      <c r="AN937" s="119">
        <f t="shared" si="226"/>
        <v>0</v>
      </c>
      <c r="AO937" s="33"/>
      <c r="AQ937" s="59"/>
    </row>
    <row r="938" spans="1:65" ht="19.899999999999999" customHeight="1" outlineLevel="1" x14ac:dyDescent="0.2">
      <c r="A938" s="15"/>
      <c r="B938" s="162" t="s">
        <v>32</v>
      </c>
      <c r="C938" s="2"/>
      <c r="D938" s="2"/>
      <c r="E938" s="2"/>
      <c r="F938" s="5"/>
      <c r="G938" s="40">
        <f>H938+I938+J938</f>
        <v>0</v>
      </c>
      <c r="H938" s="1"/>
      <c r="I938" s="1"/>
      <c r="J938" s="1"/>
      <c r="K938" s="40">
        <f>L938+M938+N938</f>
        <v>0</v>
      </c>
      <c r="L938" s="1"/>
      <c r="M938" s="1"/>
      <c r="N938" s="1"/>
      <c r="O938" s="40">
        <f>P938+Q938+R938</f>
        <v>73041.8</v>
      </c>
      <c r="P938" s="1"/>
      <c r="Q938" s="1">
        <v>51275.3</v>
      </c>
      <c r="R938" s="1">
        <v>21766.5</v>
      </c>
      <c r="S938" s="40">
        <f>T938+U938+V938</f>
        <v>73041.693199999994</v>
      </c>
      <c r="T938" s="1"/>
      <c r="U938" s="1">
        <v>51275.253199999999</v>
      </c>
      <c r="V938" s="1">
        <v>21766.44</v>
      </c>
      <c r="W938" s="40">
        <f>X938+Y938+Z938</f>
        <v>73041.693199999994</v>
      </c>
      <c r="X938" s="1"/>
      <c r="Y938" s="1">
        <f>U938</f>
        <v>51275.253199999999</v>
      </c>
      <c r="Z938" s="1">
        <f>V938</f>
        <v>21766.44</v>
      </c>
      <c r="AA938" s="20">
        <f t="shared" si="227"/>
        <v>0</v>
      </c>
      <c r="AB938" s="1">
        <f t="shared" si="238"/>
        <v>0</v>
      </c>
      <c r="AC938" s="40">
        <f t="shared" si="238"/>
        <v>0</v>
      </c>
      <c r="AD938" s="4">
        <f t="shared" si="238"/>
        <v>0</v>
      </c>
      <c r="AE938" s="40">
        <f t="shared" si="242"/>
        <v>0</v>
      </c>
      <c r="AF938" s="1"/>
      <c r="AG938" s="40"/>
      <c r="AH938" s="4"/>
      <c r="AI938" s="40"/>
      <c r="AJ938" s="40"/>
      <c r="AM938" s="119">
        <f t="shared" si="228"/>
        <v>0</v>
      </c>
      <c r="AN938" s="119">
        <f t="shared" si="226"/>
        <v>0</v>
      </c>
      <c r="AO938" s="33"/>
      <c r="AQ938" s="59"/>
    </row>
    <row r="939" spans="1:65" ht="19.899999999999999" customHeight="1" outlineLevel="1" x14ac:dyDescent="0.2">
      <c r="A939" s="15"/>
      <c r="B939" s="162" t="s">
        <v>33</v>
      </c>
      <c r="C939" s="2"/>
      <c r="D939" s="2"/>
      <c r="E939" s="2"/>
      <c r="F939" s="5"/>
      <c r="G939" s="40">
        <f>H939+I939+J939</f>
        <v>0</v>
      </c>
      <c r="H939" s="1"/>
      <c r="I939" s="1"/>
      <c r="J939" s="1">
        <f>F939-E939</f>
        <v>0</v>
      </c>
      <c r="K939" s="40">
        <f>L939+M939+N939</f>
        <v>0</v>
      </c>
      <c r="L939" s="1"/>
      <c r="M939" s="1"/>
      <c r="N939" s="1"/>
      <c r="O939" s="40">
        <f>P939+Q939+R939</f>
        <v>0</v>
      </c>
      <c r="P939" s="1"/>
      <c r="Q939" s="1"/>
      <c r="R939" s="1"/>
      <c r="S939" s="40">
        <f>T939+U939+V939</f>
        <v>0</v>
      </c>
      <c r="T939" s="1"/>
      <c r="U939" s="1"/>
      <c r="V939" s="1"/>
      <c r="W939" s="40">
        <f>X939+Y939+Z939</f>
        <v>0</v>
      </c>
      <c r="X939" s="1"/>
      <c r="Y939" s="1"/>
      <c r="Z939" s="1"/>
      <c r="AA939" s="20">
        <f t="shared" si="227"/>
        <v>0</v>
      </c>
      <c r="AB939" s="1">
        <f t="shared" si="238"/>
        <v>0</v>
      </c>
      <c r="AC939" s="40">
        <f t="shared" si="238"/>
        <v>0</v>
      </c>
      <c r="AD939" s="4">
        <f t="shared" si="238"/>
        <v>0</v>
      </c>
      <c r="AE939" s="40">
        <f t="shared" si="242"/>
        <v>0</v>
      </c>
      <c r="AF939" s="1"/>
      <c r="AG939" s="40"/>
      <c r="AH939" s="4"/>
      <c r="AI939" s="40"/>
      <c r="AJ939" s="40"/>
      <c r="AM939" s="119">
        <f t="shared" si="228"/>
        <v>0</v>
      </c>
      <c r="AN939" s="119">
        <f t="shared" si="226"/>
        <v>0</v>
      </c>
      <c r="AO939" s="33"/>
      <c r="AQ939" s="59"/>
    </row>
    <row r="940" spans="1:65" ht="19.899999999999999" customHeight="1" outlineLevel="1" x14ac:dyDescent="0.2">
      <c r="A940" s="15"/>
      <c r="B940" s="162" t="s">
        <v>34</v>
      </c>
      <c r="C940" s="2"/>
      <c r="D940" s="2"/>
      <c r="E940" s="2"/>
      <c r="F940" s="5"/>
      <c r="G940" s="40">
        <f>H940+I940+J940</f>
        <v>0</v>
      </c>
      <c r="H940" s="1"/>
      <c r="I940" s="1"/>
      <c r="J940" s="1"/>
      <c r="K940" s="40">
        <f>L940+M940+N940</f>
        <v>0</v>
      </c>
      <c r="L940" s="1"/>
      <c r="M940" s="1"/>
      <c r="N940" s="1"/>
      <c r="O940" s="40">
        <f>P940+Q940+R940</f>
        <v>0</v>
      </c>
      <c r="P940" s="1"/>
      <c r="Q940" s="1"/>
      <c r="R940" s="1"/>
      <c r="S940" s="40">
        <f>T940+U940+V940</f>
        <v>0</v>
      </c>
      <c r="T940" s="1"/>
      <c r="U940" s="1"/>
      <c r="V940" s="1"/>
      <c r="W940" s="40">
        <f>X940+Y940+Z940</f>
        <v>0</v>
      </c>
      <c r="X940" s="1"/>
      <c r="Y940" s="1"/>
      <c r="Z940" s="1"/>
      <c r="AA940" s="20">
        <f t="shared" si="227"/>
        <v>0</v>
      </c>
      <c r="AB940" s="1">
        <f t="shared" si="238"/>
        <v>0</v>
      </c>
      <c r="AC940" s="40">
        <f t="shared" si="238"/>
        <v>0</v>
      </c>
      <c r="AD940" s="4">
        <f t="shared" si="238"/>
        <v>0</v>
      </c>
      <c r="AE940" s="40">
        <f t="shared" si="242"/>
        <v>0</v>
      </c>
      <c r="AF940" s="1"/>
      <c r="AG940" s="40"/>
      <c r="AH940" s="4"/>
      <c r="AI940" s="40"/>
      <c r="AJ940" s="40"/>
      <c r="AM940" s="119">
        <f t="shared" si="228"/>
        <v>0</v>
      </c>
      <c r="AN940" s="119">
        <f t="shared" si="226"/>
        <v>0</v>
      </c>
      <c r="AO940" s="33"/>
      <c r="AQ940" s="59"/>
    </row>
    <row r="941" spans="1:65" ht="45.6" customHeight="1" x14ac:dyDescent="0.2">
      <c r="A941" s="18"/>
      <c r="B941" s="125" t="s">
        <v>196</v>
      </c>
      <c r="C941" s="21">
        <f>C942+C947+C952+C957+C962+C967+C972+C977+C982+C987+C992+C997+C1002+C1007+C1012+C1017+C1022+C1027+C1032+C1037+C1042+C1047+C1052+C1057+C1062+C1067+C1072+C1077+C1082</f>
        <v>4465978.5868300004</v>
      </c>
      <c r="D941" s="21">
        <f t="shared" ref="D941:AH941" si="243">D942+D947+D952+D957+D962+D967+D972+D977+D982+D987+D992+D997+D1002+D1007+D1012+D1017+D1022+D1027+D1032+D1037+D1042+D1047+D1052+D1057+D1062+D1067+D1072+D1077+D1082</f>
        <v>30443.036850000004</v>
      </c>
      <c r="E941" s="21">
        <f t="shared" si="243"/>
        <v>1023345.3316100001</v>
      </c>
      <c r="F941" s="21">
        <f t="shared" si="243"/>
        <v>1024340.849864</v>
      </c>
      <c r="G941" s="21">
        <f t="shared" si="243"/>
        <v>823.82289000000003</v>
      </c>
      <c r="H941" s="21">
        <f t="shared" si="243"/>
        <v>0</v>
      </c>
      <c r="I941" s="21">
        <f t="shared" si="243"/>
        <v>770.72860000000003</v>
      </c>
      <c r="J941" s="21">
        <f t="shared" si="243"/>
        <v>53.094290000000001</v>
      </c>
      <c r="K941" s="21">
        <f t="shared" si="243"/>
        <v>0</v>
      </c>
      <c r="L941" s="21">
        <f t="shared" si="243"/>
        <v>0</v>
      </c>
      <c r="M941" s="21">
        <f t="shared" si="243"/>
        <v>0</v>
      </c>
      <c r="N941" s="21">
        <f t="shared" si="243"/>
        <v>0</v>
      </c>
      <c r="O941" s="21">
        <f t="shared" si="243"/>
        <v>1599836.4888734471</v>
      </c>
      <c r="P941" s="21">
        <f t="shared" si="243"/>
        <v>931981.5</v>
      </c>
      <c r="Q941" s="21">
        <f t="shared" si="243"/>
        <v>557400.30000000005</v>
      </c>
      <c r="R941" s="21">
        <f t="shared" si="243"/>
        <v>110454.68887344729</v>
      </c>
      <c r="S941" s="21">
        <f t="shared" si="243"/>
        <v>1589238.7086599995</v>
      </c>
      <c r="T941" s="21">
        <f t="shared" si="243"/>
        <v>931979.10987999989</v>
      </c>
      <c r="U941" s="21">
        <f t="shared" si="243"/>
        <v>547309.9431400001</v>
      </c>
      <c r="V941" s="21">
        <f t="shared" si="243"/>
        <v>109949.65564</v>
      </c>
      <c r="W941" s="21">
        <f t="shared" si="243"/>
        <v>1580994.9240199996</v>
      </c>
      <c r="X941" s="21">
        <f t="shared" si="243"/>
        <v>931979.10957999981</v>
      </c>
      <c r="Y941" s="21">
        <f t="shared" si="243"/>
        <v>539075.98611000017</v>
      </c>
      <c r="Z941" s="21">
        <f t="shared" si="243"/>
        <v>109939.82832999997</v>
      </c>
      <c r="AA941" s="21">
        <f t="shared" si="243"/>
        <v>60.226250000002324</v>
      </c>
      <c r="AB941" s="21">
        <f t="shared" si="243"/>
        <v>-2.9999999969732016E-4</v>
      </c>
      <c r="AC941" s="21">
        <f t="shared" si="243"/>
        <v>2.8000000020256266E-3</v>
      </c>
      <c r="AD941" s="21">
        <f t="shared" si="243"/>
        <v>60.223749999999995</v>
      </c>
      <c r="AE941" s="21">
        <f t="shared" si="243"/>
        <v>7480.1880000000001</v>
      </c>
      <c r="AF941" s="21">
        <f t="shared" si="243"/>
        <v>0</v>
      </c>
      <c r="AG941" s="21">
        <f t="shared" si="243"/>
        <v>7463.2312299999994</v>
      </c>
      <c r="AH941" s="21">
        <f t="shared" si="243"/>
        <v>16.956769999999999</v>
      </c>
      <c r="AI941" s="21"/>
      <c r="AJ941" s="21"/>
      <c r="AL941" s="33">
        <f>G941+W941-K941-S941-(AA941-AE941)</f>
        <v>-1.9099388737231493E-11</v>
      </c>
      <c r="AM941" s="119">
        <f t="shared" si="228"/>
        <v>-7419.9617500000168</v>
      </c>
      <c r="AN941" s="119">
        <f t="shared" si="226"/>
        <v>-7419.9617499999977</v>
      </c>
      <c r="AO941" s="33">
        <f>AM941-AN941</f>
        <v>-1.9099388737231493E-11</v>
      </c>
      <c r="BJ941" s="34">
        <f t="shared" ref="BJ941" si="244">S941-SUM(T941:V941)</f>
        <v>0</v>
      </c>
      <c r="BK941" s="43">
        <f t="shared" ref="BK941" si="245">W941-SUM(X941:Z941)</f>
        <v>0</v>
      </c>
      <c r="BL941" s="34">
        <f t="shared" ref="BL941" si="246">O941-W941</f>
        <v>18841.564853447489</v>
      </c>
      <c r="BM941" s="34">
        <f t="shared" ref="BM941" si="247">O941-S941</f>
        <v>10597.780213447521</v>
      </c>
    </row>
    <row r="942" spans="1:65" s="122" customFormat="1" ht="57.6" customHeight="1" x14ac:dyDescent="0.2">
      <c r="A942" s="165">
        <v>171</v>
      </c>
      <c r="B942" s="132" t="s">
        <v>197</v>
      </c>
      <c r="C942" s="24">
        <v>258489.68932999996</v>
      </c>
      <c r="D942" s="24">
        <f>SUM(D943:D946)</f>
        <v>1887.5103300000001</v>
      </c>
      <c r="E942" s="24">
        <v>258441.24731000004</v>
      </c>
      <c r="F942" s="24">
        <v>258489.68932999996</v>
      </c>
      <c r="G942" s="25">
        <f t="shared" ref="G942:G956" si="248">H942+I942+J942</f>
        <v>48.442</v>
      </c>
      <c r="H942" s="26"/>
      <c r="I942" s="26"/>
      <c r="J942" s="26">
        <v>48.442</v>
      </c>
      <c r="K942" s="25">
        <f>L942+M942+N942</f>
        <v>0</v>
      </c>
      <c r="L942" s="26"/>
      <c r="M942" s="26"/>
      <c r="N942" s="26"/>
      <c r="O942" s="25">
        <f t="shared" ref="O942:O961" si="249">P942+Q942+R942</f>
        <v>0</v>
      </c>
      <c r="P942" s="26">
        <v>0</v>
      </c>
      <c r="Q942" s="26">
        <v>0</v>
      </c>
      <c r="R942" s="26">
        <v>0</v>
      </c>
      <c r="S942" s="40">
        <f>T942+U942+V942</f>
        <v>0</v>
      </c>
      <c r="T942" s="1">
        <v>0</v>
      </c>
      <c r="U942" s="1">
        <v>0</v>
      </c>
      <c r="V942" s="1">
        <v>0</v>
      </c>
      <c r="W942" s="25">
        <f>X942+Y942+Z942</f>
        <v>0</v>
      </c>
      <c r="X942" s="26">
        <v>0</v>
      </c>
      <c r="Y942" s="26">
        <v>0</v>
      </c>
      <c r="Z942" s="26">
        <v>0</v>
      </c>
      <c r="AA942" s="20">
        <f>AB942+AC942+AD942</f>
        <v>48.442</v>
      </c>
      <c r="AB942" s="1">
        <f t="shared" ref="AB942:AD961" si="250">X942+H942-L942-(T942-AF942)</f>
        <v>0</v>
      </c>
      <c r="AC942" s="40">
        <f t="shared" si="250"/>
        <v>0</v>
      </c>
      <c r="AD942" s="4">
        <f t="shared" si="250"/>
        <v>48.442</v>
      </c>
      <c r="AE942" s="25">
        <f t="shared" ref="AE942:AE961" si="251">AF942+AG942+AH942</f>
        <v>0</v>
      </c>
      <c r="AF942" s="26"/>
      <c r="AG942" s="25"/>
      <c r="AH942" s="38"/>
      <c r="AI942" s="25"/>
      <c r="AJ942" s="25"/>
      <c r="AM942" s="119">
        <f t="shared" si="228"/>
        <v>48.442</v>
      </c>
      <c r="AN942" s="119">
        <f t="shared" si="226"/>
        <v>48.442</v>
      </c>
    </row>
    <row r="943" spans="1:65" s="122" customFormat="1" ht="19.899999999999999" customHeight="1" x14ac:dyDescent="0.2">
      <c r="A943" s="165"/>
      <c r="B943" s="39" t="s">
        <v>31</v>
      </c>
      <c r="C943" s="1">
        <v>1765.96</v>
      </c>
      <c r="D943" s="1">
        <v>1765.96</v>
      </c>
      <c r="E943" s="1">
        <v>1765.96</v>
      </c>
      <c r="F943" s="1">
        <v>1765.96</v>
      </c>
      <c r="G943" s="40">
        <f t="shared" si="248"/>
        <v>0</v>
      </c>
      <c r="H943" s="1"/>
      <c r="I943" s="1"/>
      <c r="J943" s="1">
        <f>E943-F943</f>
        <v>0</v>
      </c>
      <c r="K943" s="1"/>
      <c r="L943" s="1"/>
      <c r="M943" s="1"/>
      <c r="N943" s="1"/>
      <c r="O943" s="40">
        <f t="shared" si="249"/>
        <v>0</v>
      </c>
      <c r="P943" s="1"/>
      <c r="Q943" s="1"/>
      <c r="R943" s="1"/>
      <c r="S943" s="40">
        <v>0</v>
      </c>
      <c r="T943" s="1"/>
      <c r="U943" s="1"/>
      <c r="V943" s="1"/>
      <c r="W943" s="40">
        <v>0</v>
      </c>
      <c r="X943" s="1"/>
      <c r="Y943" s="1"/>
      <c r="Z943" s="1"/>
      <c r="AA943" s="20">
        <f>AB943+AC943+AD943</f>
        <v>0</v>
      </c>
      <c r="AB943" s="1">
        <f t="shared" si="250"/>
        <v>0</v>
      </c>
      <c r="AC943" s="40">
        <f t="shared" si="250"/>
        <v>0</v>
      </c>
      <c r="AD943" s="4">
        <f t="shared" si="250"/>
        <v>0</v>
      </c>
      <c r="AE943" s="40">
        <f t="shared" si="251"/>
        <v>0</v>
      </c>
      <c r="AF943" s="1"/>
      <c r="AG943" s="40"/>
      <c r="AH943" s="4"/>
      <c r="AI943" s="40"/>
      <c r="AJ943" s="40"/>
      <c r="AM943" s="119">
        <f t="shared" si="228"/>
        <v>0</v>
      </c>
      <c r="AN943" s="119">
        <f t="shared" si="226"/>
        <v>0</v>
      </c>
    </row>
    <row r="944" spans="1:65" s="122" customFormat="1" ht="19.899999999999999" customHeight="1" x14ac:dyDescent="0.2">
      <c r="A944" s="165"/>
      <c r="B944" s="39" t="s">
        <v>32</v>
      </c>
      <c r="C944" s="1">
        <v>223819.68900000001</v>
      </c>
      <c r="D944" s="1"/>
      <c r="E944" s="1">
        <v>223819.68900000001</v>
      </c>
      <c r="F944" s="1">
        <v>223819.68900000001</v>
      </c>
      <c r="G944" s="40">
        <f t="shared" si="248"/>
        <v>0</v>
      </c>
      <c r="H944" s="1"/>
      <c r="I944" s="1"/>
      <c r="J944" s="1">
        <f>E944-F944</f>
        <v>0</v>
      </c>
      <c r="K944" s="1"/>
      <c r="L944" s="1"/>
      <c r="M944" s="1"/>
      <c r="N944" s="1"/>
      <c r="O944" s="40">
        <f t="shared" si="249"/>
        <v>0</v>
      </c>
      <c r="P944" s="1"/>
      <c r="Q944" s="1"/>
      <c r="R944" s="1"/>
      <c r="S944" s="40">
        <v>0</v>
      </c>
      <c r="T944" s="1"/>
      <c r="U944" s="1"/>
      <c r="V944" s="1"/>
      <c r="W944" s="40">
        <v>0</v>
      </c>
      <c r="X944" s="1"/>
      <c r="Y944" s="1"/>
      <c r="Z944" s="1"/>
      <c r="AA944" s="20">
        <f>AB944+AC944+AD944</f>
        <v>0</v>
      </c>
      <c r="AB944" s="1">
        <f t="shared" si="250"/>
        <v>0</v>
      </c>
      <c r="AC944" s="40">
        <f t="shared" si="250"/>
        <v>0</v>
      </c>
      <c r="AD944" s="4">
        <f t="shared" si="250"/>
        <v>0</v>
      </c>
      <c r="AE944" s="40">
        <f t="shared" si="251"/>
        <v>0</v>
      </c>
      <c r="AF944" s="1"/>
      <c r="AG944" s="40"/>
      <c r="AH944" s="4"/>
      <c r="AI944" s="40"/>
      <c r="AJ944" s="40"/>
      <c r="AM944" s="119">
        <f t="shared" si="228"/>
        <v>0</v>
      </c>
      <c r="AN944" s="119">
        <f t="shared" si="226"/>
        <v>0</v>
      </c>
    </row>
    <row r="945" spans="1:41" s="122" customFormat="1" ht="19.899999999999999" customHeight="1" x14ac:dyDescent="0.2">
      <c r="A945" s="165"/>
      <c r="B945" s="39" t="s">
        <v>33</v>
      </c>
      <c r="C945" s="1">
        <v>26182.490010000001</v>
      </c>
      <c r="D945" s="1"/>
      <c r="E945" s="1">
        <v>26182.490010000001</v>
      </c>
      <c r="F945" s="1">
        <v>26182.490010000001</v>
      </c>
      <c r="G945" s="40">
        <f t="shared" si="248"/>
        <v>0</v>
      </c>
      <c r="H945" s="1"/>
      <c r="I945" s="1"/>
      <c r="J945" s="1">
        <f>E945-F945</f>
        <v>0</v>
      </c>
      <c r="K945" s="1"/>
      <c r="L945" s="1"/>
      <c r="M945" s="1"/>
      <c r="N945" s="1"/>
      <c r="O945" s="40">
        <f t="shared" si="249"/>
        <v>0</v>
      </c>
      <c r="P945" s="1"/>
      <c r="Q945" s="1"/>
      <c r="R945" s="1"/>
      <c r="S945" s="40">
        <v>0</v>
      </c>
      <c r="T945" s="1"/>
      <c r="U945" s="1"/>
      <c r="V945" s="1"/>
      <c r="W945" s="40">
        <v>0</v>
      </c>
      <c r="X945" s="1"/>
      <c r="Y945" s="1"/>
      <c r="Z945" s="1"/>
      <c r="AA945" s="20">
        <f>AB945+AC945+AD945</f>
        <v>0</v>
      </c>
      <c r="AB945" s="1">
        <f t="shared" si="250"/>
        <v>0</v>
      </c>
      <c r="AC945" s="40">
        <f t="shared" si="250"/>
        <v>0</v>
      </c>
      <c r="AD945" s="4">
        <f t="shared" si="250"/>
        <v>0</v>
      </c>
      <c r="AE945" s="40">
        <f t="shared" si="251"/>
        <v>0</v>
      </c>
      <c r="AF945" s="1"/>
      <c r="AG945" s="40"/>
      <c r="AH945" s="4"/>
      <c r="AI945" s="40"/>
      <c r="AJ945" s="40"/>
      <c r="AM945" s="119">
        <f t="shared" si="228"/>
        <v>0</v>
      </c>
      <c r="AN945" s="119">
        <f t="shared" si="226"/>
        <v>0</v>
      </c>
    </row>
    <row r="946" spans="1:41" s="122" customFormat="1" ht="19.899999999999999" customHeight="1" x14ac:dyDescent="0.2">
      <c r="A946" s="165"/>
      <c r="B946" s="39" t="s">
        <v>34</v>
      </c>
      <c r="C946" s="1">
        <v>6721.5503200000003</v>
      </c>
      <c r="D946" s="1">
        <v>121.55033</v>
      </c>
      <c r="E946" s="1">
        <v>6673.1082999999999</v>
      </c>
      <c r="F946" s="1">
        <v>6721.5503200000003</v>
      </c>
      <c r="G946" s="40">
        <f t="shared" si="248"/>
        <v>48.442020000000412</v>
      </c>
      <c r="H946" s="1"/>
      <c r="I946" s="1"/>
      <c r="J946" s="1">
        <f>F946-E946</f>
        <v>48.442020000000412</v>
      </c>
      <c r="K946" s="1"/>
      <c r="L946" s="1"/>
      <c r="M946" s="1"/>
      <c r="N946" s="1"/>
      <c r="O946" s="40">
        <f t="shared" si="249"/>
        <v>0</v>
      </c>
      <c r="P946" s="1"/>
      <c r="Q946" s="1"/>
      <c r="R946" s="1"/>
      <c r="S946" s="40">
        <f>T946+U946+V946</f>
        <v>0</v>
      </c>
      <c r="T946" s="1">
        <f>T942-SUM(T943:T945)</f>
        <v>0</v>
      </c>
      <c r="U946" s="1">
        <f>U942-SUM(U943:U945)</f>
        <v>0</v>
      </c>
      <c r="V946" s="1">
        <f>V942-SUM(V943:V945)</f>
        <v>0</v>
      </c>
      <c r="W946" s="40">
        <f>X946+Y946+Z946</f>
        <v>0</v>
      </c>
      <c r="X946" s="1">
        <f>X942-SUM(X943:X945)</f>
        <v>0</v>
      </c>
      <c r="Y946" s="1">
        <f>Y942-SUM(Y943:Y945)</f>
        <v>0</v>
      </c>
      <c r="Z946" s="1">
        <f>Z942-SUM(Z943:Z945)</f>
        <v>0</v>
      </c>
      <c r="AA946" s="20">
        <f>AB946+AC946+AD946</f>
        <v>48.442020000000412</v>
      </c>
      <c r="AB946" s="1">
        <f t="shared" si="250"/>
        <v>0</v>
      </c>
      <c r="AC946" s="40">
        <f t="shared" si="250"/>
        <v>0</v>
      </c>
      <c r="AD946" s="4">
        <f t="shared" si="250"/>
        <v>48.442020000000412</v>
      </c>
      <c r="AE946" s="40">
        <f t="shared" si="251"/>
        <v>0</v>
      </c>
      <c r="AF946" s="1"/>
      <c r="AG946" s="40"/>
      <c r="AH946" s="4"/>
      <c r="AI946" s="40"/>
      <c r="AJ946" s="40"/>
      <c r="AM946" s="119">
        <f t="shared" si="228"/>
        <v>48.442020000000412</v>
      </c>
      <c r="AN946" s="119">
        <f t="shared" si="226"/>
        <v>48.442020000000412</v>
      </c>
    </row>
    <row r="947" spans="1:41" s="122" customFormat="1" ht="76.150000000000006" customHeight="1" x14ac:dyDescent="0.2">
      <c r="A947" s="176">
        <v>172</v>
      </c>
      <c r="B947" s="134" t="s">
        <v>198</v>
      </c>
      <c r="C947" s="24">
        <v>205624.69283999997</v>
      </c>
      <c r="D947" s="24">
        <f>SUM(D948:D951)</f>
        <v>809.31751999999994</v>
      </c>
      <c r="E947" s="24">
        <v>180877.15997000001</v>
      </c>
      <c r="F947" s="24">
        <v>180877.15997000001</v>
      </c>
      <c r="G947" s="25">
        <f t="shared" si="248"/>
        <v>0</v>
      </c>
      <c r="H947" s="26"/>
      <c r="I947" s="26"/>
      <c r="J947" s="26"/>
      <c r="K947" s="25">
        <f>L947+M947+N947</f>
        <v>0</v>
      </c>
      <c r="L947" s="26"/>
      <c r="M947" s="26"/>
      <c r="N947" s="26"/>
      <c r="O947" s="25">
        <f t="shared" si="249"/>
        <v>25261.761999999999</v>
      </c>
      <c r="P947" s="26">
        <v>0</v>
      </c>
      <c r="Q947" s="26">
        <v>25236.5</v>
      </c>
      <c r="R947" s="26">
        <v>25.262</v>
      </c>
      <c r="S947" s="40">
        <f>T947+U947+V947</f>
        <v>16441.653850000002</v>
      </c>
      <c r="T947" s="1">
        <v>0</v>
      </c>
      <c r="U947" s="1">
        <v>16425.212190000002</v>
      </c>
      <c r="V947" s="1">
        <v>16.441659999999999</v>
      </c>
      <c r="W947" s="25">
        <f>X947+Y947+Z947</f>
        <v>16441.653849999999</v>
      </c>
      <c r="X947" s="26">
        <v>0</v>
      </c>
      <c r="Y947" s="26">
        <v>16425.212189999998</v>
      </c>
      <c r="Z947" s="26">
        <v>16.441659999999999</v>
      </c>
      <c r="AA947" s="20">
        <f t="shared" ref="AA947:AA956" si="252">AB947+AC947+AD947</f>
        <v>0</v>
      </c>
      <c r="AB947" s="1">
        <f t="shared" si="250"/>
        <v>0</v>
      </c>
      <c r="AC947" s="40">
        <f t="shared" si="250"/>
        <v>0</v>
      </c>
      <c r="AD947" s="4">
        <f t="shared" si="250"/>
        <v>0</v>
      </c>
      <c r="AE947" s="25">
        <f t="shared" si="251"/>
        <v>0</v>
      </c>
      <c r="AF947" s="26"/>
      <c r="AG947" s="25"/>
      <c r="AH947" s="38"/>
      <c r="AI947" s="25" t="s">
        <v>278</v>
      </c>
      <c r="AJ947" s="25" t="s">
        <v>278</v>
      </c>
      <c r="AM947" s="119">
        <f t="shared" si="228"/>
        <v>0</v>
      </c>
      <c r="AN947" s="119">
        <f t="shared" si="226"/>
        <v>0</v>
      </c>
    </row>
    <row r="948" spans="1:41" s="122" customFormat="1" ht="19.899999999999999" customHeight="1" x14ac:dyDescent="0.2">
      <c r="A948" s="176"/>
      <c r="B948" s="39" t="s">
        <v>31</v>
      </c>
      <c r="C948" s="1">
        <v>774.25283999999999</v>
      </c>
      <c r="D948" s="1">
        <f>C948</f>
        <v>774.25283999999999</v>
      </c>
      <c r="E948" s="1">
        <v>774.25283999999999</v>
      </c>
      <c r="F948" s="1">
        <v>774.25283999999999</v>
      </c>
      <c r="G948" s="40">
        <f t="shared" si="248"/>
        <v>0</v>
      </c>
      <c r="H948" s="1"/>
      <c r="I948" s="1"/>
      <c r="J948" s="1"/>
      <c r="K948" s="40"/>
      <c r="L948" s="1"/>
      <c r="M948" s="1"/>
      <c r="N948" s="1"/>
      <c r="O948" s="40">
        <f t="shared" si="249"/>
        <v>0</v>
      </c>
      <c r="P948" s="1">
        <v>0</v>
      </c>
      <c r="Q948" s="1">
        <v>0</v>
      </c>
      <c r="R948" s="1">
        <v>0</v>
      </c>
      <c r="S948" s="40">
        <v>0</v>
      </c>
      <c r="T948" s="1"/>
      <c r="U948" s="1"/>
      <c r="V948" s="1"/>
      <c r="W948" s="40">
        <v>0</v>
      </c>
      <c r="X948" s="1"/>
      <c r="Y948" s="1"/>
      <c r="Z948" s="1"/>
      <c r="AA948" s="20">
        <f t="shared" si="252"/>
        <v>0</v>
      </c>
      <c r="AB948" s="1">
        <f t="shared" si="250"/>
        <v>0</v>
      </c>
      <c r="AC948" s="40">
        <f t="shared" si="250"/>
        <v>0</v>
      </c>
      <c r="AD948" s="4">
        <f t="shared" si="250"/>
        <v>0</v>
      </c>
      <c r="AE948" s="40">
        <f t="shared" si="251"/>
        <v>0</v>
      </c>
      <c r="AF948" s="1"/>
      <c r="AG948" s="40"/>
      <c r="AH948" s="4"/>
      <c r="AI948" s="40"/>
      <c r="AJ948" s="40"/>
      <c r="AM948" s="119">
        <f t="shared" si="228"/>
        <v>0</v>
      </c>
      <c r="AN948" s="119">
        <f t="shared" si="226"/>
        <v>0</v>
      </c>
    </row>
    <row r="949" spans="1:41" s="122" customFormat="1" ht="19.899999999999999" customHeight="1" x14ac:dyDescent="0.2">
      <c r="A949" s="176"/>
      <c r="B949" s="39" t="s">
        <v>32</v>
      </c>
      <c r="C949" s="1">
        <v>177475.47200000001</v>
      </c>
      <c r="D949" s="1"/>
      <c r="E949" s="1">
        <v>153725.59399999998</v>
      </c>
      <c r="F949" s="1">
        <v>153725.59399999998</v>
      </c>
      <c r="G949" s="40">
        <f t="shared" si="248"/>
        <v>0</v>
      </c>
      <c r="H949" s="1"/>
      <c r="I949" s="1"/>
      <c r="J949" s="1"/>
      <c r="K949" s="40"/>
      <c r="L949" s="1"/>
      <c r="M949" s="1"/>
      <c r="N949" s="1"/>
      <c r="O949" s="40">
        <f t="shared" si="249"/>
        <v>15423.035001999999</v>
      </c>
      <c r="P949" s="1">
        <v>0</v>
      </c>
      <c r="Q949" s="1">
        <v>15407.611921999998</v>
      </c>
      <c r="R949" s="1">
        <v>15.423080000000001</v>
      </c>
      <c r="S949" s="40">
        <v>15609.075460000002</v>
      </c>
      <c r="T949" s="1"/>
      <c r="U949" s="1">
        <f>S949-V949</f>
        <v>15593.466380000002</v>
      </c>
      <c r="V949" s="1">
        <v>15.609079999999999</v>
      </c>
      <c r="W949" s="40">
        <v>15609.075460000002</v>
      </c>
      <c r="X949" s="1"/>
      <c r="Y949" s="1">
        <f>W949-Z949</f>
        <v>15593.466380000002</v>
      </c>
      <c r="Z949" s="1">
        <v>15.609079999999999</v>
      </c>
      <c r="AA949" s="20">
        <f t="shared" si="252"/>
        <v>0</v>
      </c>
      <c r="AB949" s="1">
        <f t="shared" si="250"/>
        <v>0</v>
      </c>
      <c r="AC949" s="40">
        <f t="shared" si="250"/>
        <v>0</v>
      </c>
      <c r="AD949" s="4">
        <f t="shared" si="250"/>
        <v>0</v>
      </c>
      <c r="AE949" s="40">
        <f t="shared" si="251"/>
        <v>0</v>
      </c>
      <c r="AF949" s="1"/>
      <c r="AG949" s="40"/>
      <c r="AH949" s="4"/>
      <c r="AI949" s="40"/>
      <c r="AJ949" s="40"/>
      <c r="AM949" s="119">
        <f t="shared" si="228"/>
        <v>0</v>
      </c>
      <c r="AN949" s="119">
        <f t="shared" si="226"/>
        <v>0</v>
      </c>
    </row>
    <row r="950" spans="1:41" s="122" customFormat="1" ht="19.899999999999999" customHeight="1" x14ac:dyDescent="0.2">
      <c r="A950" s="176"/>
      <c r="B950" s="39" t="s">
        <v>33</v>
      </c>
      <c r="C950" s="1">
        <v>24391.20372999999</v>
      </c>
      <c r="D950" s="1"/>
      <c r="E950" s="1">
        <v>23758.776779999993</v>
      </c>
      <c r="F950" s="1">
        <v>23758.776779999993</v>
      </c>
      <c r="G950" s="40">
        <f t="shared" si="248"/>
        <v>0</v>
      </c>
      <c r="H950" s="1"/>
      <c r="I950" s="1"/>
      <c r="J950" s="1"/>
      <c r="K950" s="40"/>
      <c r="L950" s="1"/>
      <c r="M950" s="1"/>
      <c r="N950" s="1"/>
      <c r="O950" s="40">
        <f t="shared" si="249"/>
        <v>632.42695000000003</v>
      </c>
      <c r="P950" s="1">
        <v>0</v>
      </c>
      <c r="Q950" s="1">
        <v>631.75301905000003</v>
      </c>
      <c r="R950" s="1">
        <v>0.67393095000000014</v>
      </c>
      <c r="S950" s="40">
        <v>606.13094999999998</v>
      </c>
      <c r="T950" s="1"/>
      <c r="U950" s="1">
        <f>S950-V950</f>
        <v>605.52481999999998</v>
      </c>
      <c r="V950" s="1">
        <v>0.60612999999999995</v>
      </c>
      <c r="W950" s="40">
        <v>606.13094999999998</v>
      </c>
      <c r="X950" s="1"/>
      <c r="Y950" s="1">
        <f>W950-Z950</f>
        <v>605.52481999999998</v>
      </c>
      <c r="Z950" s="1">
        <v>0.60612999999999995</v>
      </c>
      <c r="AA950" s="20">
        <f t="shared" si="252"/>
        <v>0</v>
      </c>
      <c r="AB950" s="1">
        <f t="shared" si="250"/>
        <v>0</v>
      </c>
      <c r="AC950" s="40">
        <f t="shared" si="250"/>
        <v>0</v>
      </c>
      <c r="AD950" s="4">
        <f t="shared" si="250"/>
        <v>0</v>
      </c>
      <c r="AE950" s="40">
        <f t="shared" si="251"/>
        <v>0</v>
      </c>
      <c r="AF950" s="1"/>
      <c r="AG950" s="40"/>
      <c r="AH950" s="4"/>
      <c r="AI950" s="40"/>
      <c r="AJ950" s="40"/>
      <c r="AM950" s="119">
        <f t="shared" si="228"/>
        <v>0</v>
      </c>
      <c r="AN950" s="119">
        <f t="shared" si="226"/>
        <v>0</v>
      </c>
    </row>
    <row r="951" spans="1:41" s="122" customFormat="1" ht="19.899999999999999" customHeight="1" x14ac:dyDescent="0.2">
      <c r="A951" s="176"/>
      <c r="B951" s="39" t="s">
        <v>34</v>
      </c>
      <c r="C951" s="1">
        <v>2983.7642699999997</v>
      </c>
      <c r="D951" s="1">
        <v>35.064680000000003</v>
      </c>
      <c r="E951" s="1">
        <v>2618.5363499999994</v>
      </c>
      <c r="F951" s="1">
        <v>2618.5363499999994</v>
      </c>
      <c r="G951" s="40">
        <f t="shared" si="248"/>
        <v>0</v>
      </c>
      <c r="H951" s="1"/>
      <c r="I951" s="1"/>
      <c r="J951" s="1"/>
      <c r="K951" s="40"/>
      <c r="L951" s="1"/>
      <c r="M951" s="1"/>
      <c r="N951" s="1"/>
      <c r="O951" s="40">
        <f t="shared" si="249"/>
        <v>9206.300048000001</v>
      </c>
      <c r="P951" s="1">
        <v>0</v>
      </c>
      <c r="Q951" s="1">
        <v>9197.1350589500016</v>
      </c>
      <c r="R951" s="1">
        <v>9.1649890500000044</v>
      </c>
      <c r="S951" s="40">
        <f>T951+U951+V951</f>
        <v>226.4474399999998</v>
      </c>
      <c r="T951" s="1">
        <f>T947-SUM(T948:T950)</f>
        <v>0</v>
      </c>
      <c r="U951" s="1">
        <f>U947-SUM(U948:U950)</f>
        <v>226.2209899999998</v>
      </c>
      <c r="V951" s="1">
        <f>V947-SUM(V948:V950)</f>
        <v>0.22644999999999982</v>
      </c>
      <c r="W951" s="40">
        <f>X951+Y951+Z951</f>
        <v>226.44743999999616</v>
      </c>
      <c r="X951" s="1">
        <f>X947-SUM(X948:X950)</f>
        <v>0</v>
      </c>
      <c r="Y951" s="1">
        <f>Y947-SUM(Y948:Y950)</f>
        <v>226.22098999999616</v>
      </c>
      <c r="Z951" s="1">
        <f>Z947-SUM(Z948:Z950)</f>
        <v>0.22644999999999982</v>
      </c>
      <c r="AA951" s="20">
        <f t="shared" si="252"/>
        <v>-3.637978807091713E-12</v>
      </c>
      <c r="AB951" s="1">
        <f t="shared" si="250"/>
        <v>0</v>
      </c>
      <c r="AC951" s="40">
        <f t="shared" si="250"/>
        <v>-3.637978807091713E-12</v>
      </c>
      <c r="AD951" s="4">
        <f t="shared" si="250"/>
        <v>0</v>
      </c>
      <c r="AE951" s="40">
        <f t="shared" si="251"/>
        <v>0</v>
      </c>
      <c r="AF951" s="1"/>
      <c r="AG951" s="40"/>
      <c r="AH951" s="4"/>
      <c r="AI951" s="40"/>
      <c r="AJ951" s="40"/>
      <c r="AM951" s="119">
        <f t="shared" si="228"/>
        <v>-3.637978807091713E-12</v>
      </c>
      <c r="AN951" s="119">
        <f t="shared" si="226"/>
        <v>-3.637978807091713E-12</v>
      </c>
    </row>
    <row r="952" spans="1:41" s="122" customFormat="1" ht="76.150000000000006" customHeight="1" x14ac:dyDescent="0.2">
      <c r="A952" s="176">
        <v>173</v>
      </c>
      <c r="B952" s="134" t="s">
        <v>319</v>
      </c>
      <c r="C952" s="24">
        <v>4699.9799999999996</v>
      </c>
      <c r="D952" s="24">
        <f>SUM(D953:D956)</f>
        <v>4535.0646800000004</v>
      </c>
      <c r="E952" s="24">
        <v>0</v>
      </c>
      <c r="F952" s="24">
        <v>0</v>
      </c>
      <c r="G952" s="25">
        <f t="shared" si="248"/>
        <v>0</v>
      </c>
      <c r="H952" s="26"/>
      <c r="I952" s="26"/>
      <c r="J952" s="26"/>
      <c r="K952" s="25">
        <f>L952+M952+N952</f>
        <v>0</v>
      </c>
      <c r="L952" s="26"/>
      <c r="M952" s="26"/>
      <c r="N952" s="26"/>
      <c r="O952" s="25">
        <f t="shared" si="249"/>
        <v>110.111</v>
      </c>
      <c r="P952" s="26">
        <v>0</v>
      </c>
      <c r="Q952" s="26">
        <v>110</v>
      </c>
      <c r="R952" s="26">
        <v>0.111</v>
      </c>
      <c r="S952" s="40">
        <f>T952+U952+V952</f>
        <v>103.977</v>
      </c>
      <c r="T952" s="1">
        <v>0</v>
      </c>
      <c r="U952" s="1">
        <v>103.87302</v>
      </c>
      <c r="V952" s="1">
        <v>0.10398</v>
      </c>
      <c r="W952" s="25">
        <f>X952+Y952+Z952</f>
        <v>103.977</v>
      </c>
      <c r="X952" s="26">
        <v>0</v>
      </c>
      <c r="Y952" s="26">
        <v>103.87302</v>
      </c>
      <c r="Z952" s="26">
        <v>0.10398</v>
      </c>
      <c r="AA952" s="20">
        <f t="shared" si="252"/>
        <v>0</v>
      </c>
      <c r="AB952" s="1">
        <f t="shared" si="250"/>
        <v>0</v>
      </c>
      <c r="AC952" s="40">
        <f t="shared" si="250"/>
        <v>0</v>
      </c>
      <c r="AD952" s="4">
        <f t="shared" si="250"/>
        <v>0</v>
      </c>
      <c r="AE952" s="25">
        <f t="shared" si="251"/>
        <v>0</v>
      </c>
      <c r="AF952" s="26"/>
      <c r="AG952" s="25"/>
      <c r="AH952" s="38"/>
      <c r="AI952" s="25"/>
      <c r="AJ952" s="25"/>
      <c r="AM952" s="119">
        <f t="shared" si="228"/>
        <v>0</v>
      </c>
      <c r="AN952" s="119">
        <f t="shared" si="226"/>
        <v>0</v>
      </c>
    </row>
    <row r="953" spans="1:41" s="122" customFormat="1" ht="19.899999999999999" customHeight="1" x14ac:dyDescent="0.2">
      <c r="A953" s="176"/>
      <c r="B953" s="39" t="s">
        <v>31</v>
      </c>
      <c r="C953" s="1">
        <v>4500</v>
      </c>
      <c r="D953" s="1">
        <f>C953</f>
        <v>4500</v>
      </c>
      <c r="E953" s="1">
        <v>0</v>
      </c>
      <c r="F953" s="1">
        <v>0</v>
      </c>
      <c r="G953" s="40">
        <f t="shared" si="248"/>
        <v>0</v>
      </c>
      <c r="H953" s="1"/>
      <c r="I953" s="1"/>
      <c r="J953" s="1"/>
      <c r="K953" s="40"/>
      <c r="L953" s="1"/>
      <c r="M953" s="1"/>
      <c r="N953" s="1"/>
      <c r="O953" s="40">
        <f t="shared" si="249"/>
        <v>110.111</v>
      </c>
      <c r="P953" s="1">
        <v>0</v>
      </c>
      <c r="Q953" s="1">
        <v>110</v>
      </c>
      <c r="R953" s="1">
        <v>0.111</v>
      </c>
      <c r="S953" s="40">
        <v>103.977</v>
      </c>
      <c r="T953" s="1"/>
      <c r="U953" s="1">
        <f>S953-V953</f>
        <v>103.87302</v>
      </c>
      <c r="V953" s="1">
        <v>0.10398</v>
      </c>
      <c r="W953" s="40">
        <v>103.977</v>
      </c>
      <c r="X953" s="1"/>
      <c r="Y953" s="1">
        <f>W953-Z953</f>
        <v>103.87302</v>
      </c>
      <c r="Z953" s="1">
        <v>0.10398</v>
      </c>
      <c r="AA953" s="20">
        <f t="shared" si="252"/>
        <v>0</v>
      </c>
      <c r="AB953" s="1">
        <f t="shared" si="250"/>
        <v>0</v>
      </c>
      <c r="AC953" s="40">
        <f t="shared" si="250"/>
        <v>0</v>
      </c>
      <c r="AD953" s="4">
        <f t="shared" si="250"/>
        <v>0</v>
      </c>
      <c r="AE953" s="40">
        <f t="shared" si="251"/>
        <v>0</v>
      </c>
      <c r="AF953" s="1"/>
      <c r="AG953" s="40"/>
      <c r="AH953" s="4"/>
      <c r="AI953" s="40"/>
      <c r="AJ953" s="40"/>
      <c r="AM953" s="119">
        <f t="shared" si="228"/>
        <v>0</v>
      </c>
      <c r="AN953" s="119">
        <f t="shared" si="226"/>
        <v>0</v>
      </c>
    </row>
    <row r="954" spans="1:41" s="122" customFormat="1" ht="19.899999999999999" customHeight="1" x14ac:dyDescent="0.2">
      <c r="A954" s="176"/>
      <c r="B954" s="39" t="s">
        <v>32</v>
      </c>
      <c r="C954" s="1">
        <v>0</v>
      </c>
      <c r="D954" s="1"/>
      <c r="E954" s="1">
        <v>0</v>
      </c>
      <c r="F954" s="1">
        <v>0</v>
      </c>
      <c r="G954" s="40">
        <f t="shared" si="248"/>
        <v>0</v>
      </c>
      <c r="H954" s="1"/>
      <c r="I954" s="1"/>
      <c r="J954" s="1"/>
      <c r="K954" s="40"/>
      <c r="L954" s="1"/>
      <c r="M954" s="1"/>
      <c r="N954" s="1"/>
      <c r="O954" s="40">
        <f t="shared" si="249"/>
        <v>0</v>
      </c>
      <c r="P954" s="1">
        <v>0</v>
      </c>
      <c r="Q954" s="1">
        <v>0</v>
      </c>
      <c r="R954" s="1">
        <v>0</v>
      </c>
      <c r="S954" s="40">
        <v>0</v>
      </c>
      <c r="T954" s="1"/>
      <c r="U954" s="1"/>
      <c r="V954" s="1"/>
      <c r="W954" s="40">
        <v>0</v>
      </c>
      <c r="X954" s="1"/>
      <c r="Y954" s="1"/>
      <c r="Z954" s="1"/>
      <c r="AA954" s="20">
        <f t="shared" si="252"/>
        <v>0</v>
      </c>
      <c r="AB954" s="1">
        <f t="shared" si="250"/>
        <v>0</v>
      </c>
      <c r="AC954" s="40">
        <f t="shared" si="250"/>
        <v>0</v>
      </c>
      <c r="AD954" s="4">
        <f t="shared" si="250"/>
        <v>0</v>
      </c>
      <c r="AE954" s="40">
        <f t="shared" si="251"/>
        <v>0</v>
      </c>
      <c r="AF954" s="1"/>
      <c r="AG954" s="40"/>
      <c r="AH954" s="4"/>
      <c r="AI954" s="40"/>
      <c r="AJ954" s="40"/>
      <c r="AM954" s="119">
        <f t="shared" si="228"/>
        <v>0</v>
      </c>
      <c r="AN954" s="119">
        <f t="shared" si="226"/>
        <v>0</v>
      </c>
    </row>
    <row r="955" spans="1:41" s="122" customFormat="1" ht="19.899999999999999" customHeight="1" x14ac:dyDescent="0.2">
      <c r="A955" s="176"/>
      <c r="B955" s="39" t="s">
        <v>33</v>
      </c>
      <c r="C955" s="1">
        <v>0</v>
      </c>
      <c r="D955" s="1"/>
      <c r="E955" s="1">
        <v>0</v>
      </c>
      <c r="F955" s="1">
        <v>0</v>
      </c>
      <c r="G955" s="40">
        <f t="shared" si="248"/>
        <v>0</v>
      </c>
      <c r="H955" s="1"/>
      <c r="I955" s="1"/>
      <c r="J955" s="1"/>
      <c r="K955" s="40"/>
      <c r="L955" s="1"/>
      <c r="M955" s="1"/>
      <c r="N955" s="1"/>
      <c r="O955" s="40">
        <f t="shared" si="249"/>
        <v>0</v>
      </c>
      <c r="P955" s="1">
        <v>0</v>
      </c>
      <c r="Q955" s="1">
        <v>0</v>
      </c>
      <c r="R955" s="1">
        <v>0</v>
      </c>
      <c r="S955" s="40">
        <v>0</v>
      </c>
      <c r="T955" s="1"/>
      <c r="U955" s="1"/>
      <c r="V955" s="1"/>
      <c r="W955" s="40">
        <v>0</v>
      </c>
      <c r="X955" s="1"/>
      <c r="Y955" s="1"/>
      <c r="Z955" s="1"/>
      <c r="AA955" s="20">
        <f t="shared" si="252"/>
        <v>0</v>
      </c>
      <c r="AB955" s="1">
        <f t="shared" si="250"/>
        <v>0</v>
      </c>
      <c r="AC955" s="40">
        <f t="shared" si="250"/>
        <v>0</v>
      </c>
      <c r="AD955" s="4">
        <f t="shared" si="250"/>
        <v>0</v>
      </c>
      <c r="AE955" s="40">
        <f t="shared" si="251"/>
        <v>0</v>
      </c>
      <c r="AF955" s="1"/>
      <c r="AG955" s="40"/>
      <c r="AH955" s="4"/>
      <c r="AI955" s="40"/>
      <c r="AJ955" s="40"/>
      <c r="AM955" s="119">
        <f t="shared" si="228"/>
        <v>0</v>
      </c>
      <c r="AN955" s="119">
        <f t="shared" si="226"/>
        <v>0</v>
      </c>
    </row>
    <row r="956" spans="1:41" s="122" customFormat="1" ht="19.899999999999999" customHeight="1" x14ac:dyDescent="0.2">
      <c r="A956" s="176"/>
      <c r="B956" s="39" t="s">
        <v>34</v>
      </c>
      <c r="C956" s="1">
        <v>199.98</v>
      </c>
      <c r="D956" s="1">
        <v>35.064680000000003</v>
      </c>
      <c r="E956" s="1">
        <v>0</v>
      </c>
      <c r="F956" s="1">
        <v>0</v>
      </c>
      <c r="G956" s="40">
        <f t="shared" si="248"/>
        <v>0</v>
      </c>
      <c r="H956" s="1"/>
      <c r="I956" s="1"/>
      <c r="J956" s="1"/>
      <c r="K956" s="40"/>
      <c r="L956" s="1"/>
      <c r="M956" s="1"/>
      <c r="N956" s="1"/>
      <c r="O956" s="40">
        <f t="shared" si="249"/>
        <v>0</v>
      </c>
      <c r="P956" s="1">
        <v>0</v>
      </c>
      <c r="Q956" s="1">
        <v>0</v>
      </c>
      <c r="R956" s="1">
        <v>0</v>
      </c>
      <c r="S956" s="40">
        <f>T956+U956+V956</f>
        <v>0</v>
      </c>
      <c r="T956" s="1">
        <f>T952-SUM(T953:T955)</f>
        <v>0</v>
      </c>
      <c r="U956" s="1">
        <f>U952-SUM(U953:U955)</f>
        <v>0</v>
      </c>
      <c r="V956" s="1">
        <f>V952-SUM(V953:V955)</f>
        <v>0</v>
      </c>
      <c r="W956" s="40">
        <f>X956+Y956+Z956</f>
        <v>0</v>
      </c>
      <c r="X956" s="1">
        <f>X952-SUM(X953:X955)</f>
        <v>0</v>
      </c>
      <c r="Y956" s="1">
        <f>Y952-SUM(Y953:Y955)</f>
        <v>0</v>
      </c>
      <c r="Z956" s="1">
        <f>Z952-SUM(Z953:Z955)</f>
        <v>0</v>
      </c>
      <c r="AA956" s="20">
        <f t="shared" si="252"/>
        <v>0</v>
      </c>
      <c r="AB956" s="1">
        <f t="shared" si="250"/>
        <v>0</v>
      </c>
      <c r="AC956" s="40">
        <f t="shared" si="250"/>
        <v>0</v>
      </c>
      <c r="AD956" s="4">
        <f t="shared" si="250"/>
        <v>0</v>
      </c>
      <c r="AE956" s="40">
        <f t="shared" si="251"/>
        <v>0</v>
      </c>
      <c r="AF956" s="1"/>
      <c r="AG956" s="40"/>
      <c r="AH956" s="4"/>
      <c r="AI956" s="40"/>
      <c r="AJ956" s="40"/>
      <c r="AM956" s="119">
        <f t="shared" si="228"/>
        <v>0</v>
      </c>
      <c r="AN956" s="119">
        <f t="shared" si="226"/>
        <v>0</v>
      </c>
    </row>
    <row r="957" spans="1:41" ht="76.150000000000006" customHeight="1" x14ac:dyDescent="0.2">
      <c r="A957" s="15">
        <v>174</v>
      </c>
      <c r="B957" s="134" t="s">
        <v>320</v>
      </c>
      <c r="C957" s="24">
        <v>0</v>
      </c>
      <c r="D957" s="24">
        <f>SUM(D958:D961)</f>
        <v>0</v>
      </c>
      <c r="E957" s="24">
        <v>0</v>
      </c>
      <c r="F957" s="24">
        <v>0</v>
      </c>
      <c r="G957" s="25">
        <f>H957+I957+J957</f>
        <v>0</v>
      </c>
      <c r="H957" s="26"/>
      <c r="I957" s="26"/>
      <c r="J957" s="26"/>
      <c r="K957" s="25">
        <f>L957+M957+N957</f>
        <v>0</v>
      </c>
      <c r="L957" s="26"/>
      <c r="M957" s="26"/>
      <c r="N957" s="26"/>
      <c r="O957" s="25">
        <f t="shared" si="249"/>
        <v>8024.0730000000003</v>
      </c>
      <c r="P957" s="26">
        <v>0</v>
      </c>
      <c r="Q957" s="26">
        <v>8000</v>
      </c>
      <c r="R957" s="26">
        <v>24.073</v>
      </c>
      <c r="S957" s="40">
        <f>T957+U957+V957</f>
        <v>7987.1</v>
      </c>
      <c r="T957" s="1">
        <v>0</v>
      </c>
      <c r="U957" s="1">
        <v>7963.1387000000004</v>
      </c>
      <c r="V957" s="1">
        <f>U957*0.3/99.7</f>
        <v>23.961299999999998</v>
      </c>
      <c r="W957" s="25">
        <f>X957+Y957+Z957</f>
        <v>7987.1</v>
      </c>
      <c r="X957" s="26">
        <v>0</v>
      </c>
      <c r="Y957" s="26">
        <f>U957</f>
        <v>7963.1387000000004</v>
      </c>
      <c r="Z957" s="26">
        <f>V957</f>
        <v>23.961299999999998</v>
      </c>
      <c r="AA957" s="20">
        <f t="shared" ref="AA957:AA985" si="253">AB957+AC957+AD957</f>
        <v>0</v>
      </c>
      <c r="AB957" s="1">
        <f t="shared" si="250"/>
        <v>0</v>
      </c>
      <c r="AC957" s="40">
        <f t="shared" si="250"/>
        <v>0</v>
      </c>
      <c r="AD957" s="4">
        <f t="shared" si="250"/>
        <v>0</v>
      </c>
      <c r="AE957" s="25">
        <f t="shared" si="251"/>
        <v>0</v>
      </c>
      <c r="AF957" s="26"/>
      <c r="AG957" s="25"/>
      <c r="AH957" s="38"/>
      <c r="AI957" s="25"/>
      <c r="AJ957" s="25"/>
      <c r="AM957" s="119">
        <f t="shared" si="228"/>
        <v>0</v>
      </c>
      <c r="AN957" s="119">
        <f t="shared" si="226"/>
        <v>0</v>
      </c>
      <c r="AO957" s="33"/>
    </row>
    <row r="958" spans="1:41" ht="19.899999999999999" customHeight="1" x14ac:dyDescent="0.2">
      <c r="A958" s="15"/>
      <c r="B958" s="39" t="s">
        <v>31</v>
      </c>
      <c r="C958" s="1">
        <v>0</v>
      </c>
      <c r="D958" s="1">
        <f>C958</f>
        <v>0</v>
      </c>
      <c r="E958" s="1">
        <v>0</v>
      </c>
      <c r="F958" s="1">
        <v>0</v>
      </c>
      <c r="G958" s="40">
        <f t="shared" ref="G958:G961" si="254">H958+I958+J958</f>
        <v>0</v>
      </c>
      <c r="H958" s="1"/>
      <c r="I958" s="1"/>
      <c r="J958" s="1"/>
      <c r="K958" s="40"/>
      <c r="L958" s="1"/>
      <c r="M958" s="1"/>
      <c r="N958" s="1"/>
      <c r="O958" s="40">
        <f t="shared" si="249"/>
        <v>0</v>
      </c>
      <c r="P958" s="1">
        <v>0</v>
      </c>
      <c r="Q958" s="1"/>
      <c r="R958" s="1"/>
      <c r="S958" s="40">
        <v>0</v>
      </c>
      <c r="T958" s="1"/>
      <c r="U958" s="1"/>
      <c r="V958" s="1"/>
      <c r="W958" s="40">
        <v>0</v>
      </c>
      <c r="X958" s="1"/>
      <c r="Y958" s="1"/>
      <c r="Z958" s="1"/>
      <c r="AA958" s="20">
        <f t="shared" si="253"/>
        <v>0</v>
      </c>
      <c r="AB958" s="1">
        <f t="shared" si="250"/>
        <v>0</v>
      </c>
      <c r="AC958" s="40">
        <f t="shared" si="250"/>
        <v>0</v>
      </c>
      <c r="AD958" s="4">
        <f t="shared" si="250"/>
        <v>0</v>
      </c>
      <c r="AE958" s="40">
        <f t="shared" si="251"/>
        <v>0</v>
      </c>
      <c r="AF958" s="1"/>
      <c r="AG958" s="40"/>
      <c r="AH958" s="4"/>
      <c r="AI958" s="40"/>
      <c r="AJ958" s="40"/>
      <c r="AM958" s="119">
        <f t="shared" si="228"/>
        <v>0</v>
      </c>
      <c r="AN958" s="119">
        <f t="shared" si="226"/>
        <v>0</v>
      </c>
      <c r="AO958" s="33"/>
    </row>
    <row r="959" spans="1:41" ht="19.899999999999999" customHeight="1" x14ac:dyDescent="0.2">
      <c r="A959" s="15"/>
      <c r="B959" s="39" t="s">
        <v>32</v>
      </c>
      <c r="C959" s="1">
        <v>0</v>
      </c>
      <c r="D959" s="1"/>
      <c r="E959" s="1">
        <v>0</v>
      </c>
      <c r="F959" s="1">
        <v>0</v>
      </c>
      <c r="G959" s="40">
        <f t="shared" si="254"/>
        <v>0</v>
      </c>
      <c r="H959" s="1"/>
      <c r="I959" s="1"/>
      <c r="J959" s="1"/>
      <c r="K959" s="40"/>
      <c r="L959" s="1"/>
      <c r="M959" s="1"/>
      <c r="N959" s="1"/>
      <c r="O959" s="40">
        <f t="shared" si="249"/>
        <v>0</v>
      </c>
      <c r="P959" s="1">
        <v>0</v>
      </c>
      <c r="Q959" s="1">
        <v>0</v>
      </c>
      <c r="R959" s="1">
        <v>0</v>
      </c>
      <c r="S959" s="40">
        <v>0</v>
      </c>
      <c r="T959" s="1"/>
      <c r="U959" s="1"/>
      <c r="V959" s="1"/>
      <c r="W959" s="40">
        <v>0</v>
      </c>
      <c r="X959" s="1"/>
      <c r="Y959" s="1"/>
      <c r="Z959" s="1"/>
      <c r="AA959" s="20">
        <f t="shared" si="253"/>
        <v>0</v>
      </c>
      <c r="AB959" s="1">
        <f t="shared" si="250"/>
        <v>0</v>
      </c>
      <c r="AC959" s="40">
        <f t="shared" si="250"/>
        <v>0</v>
      </c>
      <c r="AD959" s="4">
        <f t="shared" si="250"/>
        <v>0</v>
      </c>
      <c r="AE959" s="40">
        <f t="shared" si="251"/>
        <v>0</v>
      </c>
      <c r="AF959" s="1"/>
      <c r="AG959" s="40"/>
      <c r="AH959" s="4"/>
      <c r="AI959" s="40"/>
      <c r="AJ959" s="40"/>
      <c r="AM959" s="119">
        <f t="shared" si="228"/>
        <v>0</v>
      </c>
      <c r="AN959" s="119">
        <f t="shared" si="226"/>
        <v>0</v>
      </c>
      <c r="AO959" s="33"/>
    </row>
    <row r="960" spans="1:41" ht="19.899999999999999" customHeight="1" x14ac:dyDescent="0.2">
      <c r="A960" s="15"/>
      <c r="B960" s="39" t="s">
        <v>33</v>
      </c>
      <c r="C960" s="1">
        <v>0</v>
      </c>
      <c r="D960" s="1"/>
      <c r="E960" s="1">
        <v>0</v>
      </c>
      <c r="F960" s="1">
        <v>0</v>
      </c>
      <c r="G960" s="40">
        <f t="shared" si="254"/>
        <v>0</v>
      </c>
      <c r="H960" s="1"/>
      <c r="I960" s="1"/>
      <c r="J960" s="1"/>
      <c r="K960" s="40"/>
      <c r="L960" s="1"/>
      <c r="M960" s="1"/>
      <c r="N960" s="1"/>
      <c r="O960" s="40">
        <f t="shared" si="249"/>
        <v>0</v>
      </c>
      <c r="P960" s="1">
        <v>0</v>
      </c>
      <c r="Q960" s="1">
        <v>0</v>
      </c>
      <c r="R960" s="1">
        <v>0</v>
      </c>
      <c r="S960" s="40">
        <v>0</v>
      </c>
      <c r="T960" s="1"/>
      <c r="U960" s="1"/>
      <c r="V960" s="1"/>
      <c r="W960" s="40">
        <v>0</v>
      </c>
      <c r="X960" s="1"/>
      <c r="Y960" s="1"/>
      <c r="Z960" s="1"/>
      <c r="AA960" s="20">
        <f t="shared" si="253"/>
        <v>0</v>
      </c>
      <c r="AB960" s="1">
        <f t="shared" si="250"/>
        <v>0</v>
      </c>
      <c r="AC960" s="40">
        <f t="shared" si="250"/>
        <v>0</v>
      </c>
      <c r="AD960" s="4">
        <f t="shared" si="250"/>
        <v>0</v>
      </c>
      <c r="AE960" s="40">
        <f t="shared" si="251"/>
        <v>0</v>
      </c>
      <c r="AF960" s="1"/>
      <c r="AG960" s="40"/>
      <c r="AH960" s="4"/>
      <c r="AI960" s="40"/>
      <c r="AJ960" s="40"/>
      <c r="AM960" s="119">
        <f t="shared" si="228"/>
        <v>0</v>
      </c>
      <c r="AN960" s="119">
        <f t="shared" si="226"/>
        <v>0</v>
      </c>
      <c r="AO960" s="33"/>
    </row>
    <row r="961" spans="1:41" ht="19.899999999999999" customHeight="1" x14ac:dyDescent="0.2">
      <c r="A961" s="15"/>
      <c r="B961" s="39" t="s">
        <v>34</v>
      </c>
      <c r="C961" s="1">
        <v>0</v>
      </c>
      <c r="D961" s="1"/>
      <c r="E961" s="1">
        <v>0</v>
      </c>
      <c r="F961" s="1">
        <v>0</v>
      </c>
      <c r="G961" s="40">
        <f t="shared" si="254"/>
        <v>0</v>
      </c>
      <c r="H961" s="1"/>
      <c r="I961" s="1"/>
      <c r="J961" s="1"/>
      <c r="K961" s="40"/>
      <c r="L961" s="1"/>
      <c r="M961" s="1"/>
      <c r="N961" s="1"/>
      <c r="O961" s="40">
        <f t="shared" si="249"/>
        <v>0</v>
      </c>
      <c r="P961" s="1">
        <v>0</v>
      </c>
      <c r="Q961" s="1">
        <v>0</v>
      </c>
      <c r="R961" s="1">
        <v>0</v>
      </c>
      <c r="S961" s="40">
        <f>T961+U961+V961</f>
        <v>7987.1</v>
      </c>
      <c r="T961" s="1">
        <f>T957-SUM(T958:T960)</f>
        <v>0</v>
      </c>
      <c r="U961" s="1">
        <f>U957</f>
        <v>7963.1387000000004</v>
      </c>
      <c r="V961" s="1">
        <f>V957-SUM(V958:V960)</f>
        <v>23.961299999999998</v>
      </c>
      <c r="W961" s="40">
        <f>X961+Y961+Z961</f>
        <v>7987.1</v>
      </c>
      <c r="X961" s="1">
        <f>X957-SUM(X958:X960)</f>
        <v>0</v>
      </c>
      <c r="Y961" s="1">
        <f>Y957-SUM(Y958:Y960)</f>
        <v>7963.1387000000004</v>
      </c>
      <c r="Z961" s="1">
        <f>Z957-SUM(Z958:Z960)</f>
        <v>23.961299999999998</v>
      </c>
      <c r="AA961" s="20">
        <f t="shared" si="253"/>
        <v>0</v>
      </c>
      <c r="AB961" s="1">
        <f t="shared" si="250"/>
        <v>0</v>
      </c>
      <c r="AC961" s="40">
        <f t="shared" si="250"/>
        <v>0</v>
      </c>
      <c r="AD961" s="4">
        <f t="shared" si="250"/>
        <v>0</v>
      </c>
      <c r="AE961" s="40">
        <f t="shared" si="251"/>
        <v>0</v>
      </c>
      <c r="AF961" s="1"/>
      <c r="AG961" s="40"/>
      <c r="AH961" s="4"/>
      <c r="AI961" s="40"/>
      <c r="AJ961" s="40"/>
      <c r="AM961" s="119">
        <f t="shared" si="228"/>
        <v>0</v>
      </c>
      <c r="AN961" s="119">
        <f t="shared" si="226"/>
        <v>0</v>
      </c>
      <c r="AO961" s="33"/>
    </row>
    <row r="962" spans="1:41" s="122" customFormat="1" ht="76.150000000000006" customHeight="1" x14ac:dyDescent="0.2">
      <c r="A962" s="176">
        <v>175</v>
      </c>
      <c r="B962" s="134" t="s">
        <v>321</v>
      </c>
      <c r="C962" s="24">
        <v>2898.1149999999998</v>
      </c>
      <c r="D962" s="24">
        <f>SUM(D963:D966)</f>
        <v>2833.18968</v>
      </c>
      <c r="E962" s="24">
        <v>0</v>
      </c>
      <c r="F962" s="24">
        <v>0</v>
      </c>
      <c r="G962" s="25">
        <f t="shared" ref="G962:G1001" si="255">H962+I962+J962</f>
        <v>0</v>
      </c>
      <c r="H962" s="26"/>
      <c r="I962" s="26"/>
      <c r="J962" s="26"/>
      <c r="K962" s="25">
        <f>L962+M962+N962</f>
        <v>0</v>
      </c>
      <c r="L962" s="26"/>
      <c r="M962" s="26"/>
      <c r="N962" s="26"/>
      <c r="O962" s="25">
        <f t="shared" ref="O962:O996" si="256">P962+Q962+R962</f>
        <v>50.151000000000003</v>
      </c>
      <c r="P962" s="26">
        <v>0</v>
      </c>
      <c r="Q962" s="26">
        <v>50</v>
      </c>
      <c r="R962" s="26">
        <v>0.151</v>
      </c>
      <c r="S962" s="40">
        <f>T962+U962+V962</f>
        <v>0</v>
      </c>
      <c r="T962" s="1">
        <v>0</v>
      </c>
      <c r="U962" s="1">
        <v>0</v>
      </c>
      <c r="V962" s="1">
        <v>0</v>
      </c>
      <c r="W962" s="25">
        <f>X962+Y962+Z962</f>
        <v>0</v>
      </c>
      <c r="X962" s="26">
        <v>0</v>
      </c>
      <c r="Y962" s="26">
        <v>0</v>
      </c>
      <c r="Z962" s="26">
        <v>0</v>
      </c>
      <c r="AA962" s="20">
        <f t="shared" si="253"/>
        <v>0</v>
      </c>
      <c r="AB962" s="1">
        <f t="shared" ref="AB962:AD996" si="257">X962+H962-L962-(T962-AF962)</f>
        <v>0</v>
      </c>
      <c r="AC962" s="40">
        <f t="shared" si="257"/>
        <v>0</v>
      </c>
      <c r="AD962" s="4">
        <f t="shared" si="257"/>
        <v>0</v>
      </c>
      <c r="AE962" s="25">
        <f t="shared" ref="AE962:AE996" si="258">AF962+AG962+AH962</f>
        <v>0</v>
      </c>
      <c r="AF962" s="26"/>
      <c r="AG962" s="25"/>
      <c r="AH962" s="38"/>
      <c r="AI962" s="25"/>
      <c r="AJ962" s="25"/>
      <c r="AM962" s="119">
        <f t="shared" si="228"/>
        <v>0</v>
      </c>
      <c r="AN962" s="119">
        <f t="shared" si="226"/>
        <v>0</v>
      </c>
    </row>
    <row r="963" spans="1:41" s="122" customFormat="1" ht="19.899999999999999" customHeight="1" x14ac:dyDescent="0.2">
      <c r="A963" s="176"/>
      <c r="B963" s="39" t="s">
        <v>31</v>
      </c>
      <c r="C963" s="1">
        <v>2798.125</v>
      </c>
      <c r="D963" s="1">
        <f>C963</f>
        <v>2798.125</v>
      </c>
      <c r="E963" s="1">
        <v>0</v>
      </c>
      <c r="F963" s="1">
        <v>0</v>
      </c>
      <c r="G963" s="40">
        <f t="shared" si="255"/>
        <v>0</v>
      </c>
      <c r="H963" s="1"/>
      <c r="I963" s="1"/>
      <c r="J963" s="1"/>
      <c r="K963" s="40"/>
      <c r="L963" s="1"/>
      <c r="M963" s="1"/>
      <c r="N963" s="1"/>
      <c r="O963" s="40">
        <f t="shared" si="256"/>
        <v>50.151000000000003</v>
      </c>
      <c r="P963" s="1">
        <v>0</v>
      </c>
      <c r="Q963" s="1">
        <v>50</v>
      </c>
      <c r="R963" s="1">
        <v>0.151</v>
      </c>
      <c r="S963" s="40">
        <v>0</v>
      </c>
      <c r="T963" s="1"/>
      <c r="U963" s="1"/>
      <c r="V963" s="1"/>
      <c r="W963" s="40">
        <v>0</v>
      </c>
      <c r="X963" s="1"/>
      <c r="Y963" s="1"/>
      <c r="Z963" s="1"/>
      <c r="AA963" s="20">
        <f t="shared" si="253"/>
        <v>0</v>
      </c>
      <c r="AB963" s="1">
        <f t="shared" si="257"/>
        <v>0</v>
      </c>
      <c r="AC963" s="40">
        <f t="shared" si="257"/>
        <v>0</v>
      </c>
      <c r="AD963" s="4">
        <f t="shared" si="257"/>
        <v>0</v>
      </c>
      <c r="AE963" s="40">
        <f t="shared" si="258"/>
        <v>0</v>
      </c>
      <c r="AF963" s="1"/>
      <c r="AG963" s="40"/>
      <c r="AH963" s="4"/>
      <c r="AI963" s="40"/>
      <c r="AJ963" s="40"/>
      <c r="AM963" s="119">
        <f t="shared" si="228"/>
        <v>0</v>
      </c>
      <c r="AN963" s="119">
        <f t="shared" si="226"/>
        <v>0</v>
      </c>
    </row>
    <row r="964" spans="1:41" s="122" customFormat="1" ht="19.899999999999999" customHeight="1" x14ac:dyDescent="0.2">
      <c r="A964" s="176"/>
      <c r="B964" s="39" t="s">
        <v>32</v>
      </c>
      <c r="C964" s="1">
        <v>0</v>
      </c>
      <c r="D964" s="1"/>
      <c r="E964" s="1">
        <v>0</v>
      </c>
      <c r="F964" s="1">
        <v>0</v>
      </c>
      <c r="G964" s="40">
        <f t="shared" si="255"/>
        <v>0</v>
      </c>
      <c r="H964" s="1"/>
      <c r="I964" s="1"/>
      <c r="J964" s="1"/>
      <c r="K964" s="40"/>
      <c r="L964" s="1"/>
      <c r="M964" s="1"/>
      <c r="N964" s="1"/>
      <c r="O964" s="40">
        <f t="shared" si="256"/>
        <v>0</v>
      </c>
      <c r="P964" s="1">
        <v>0</v>
      </c>
      <c r="Q964" s="1">
        <v>0</v>
      </c>
      <c r="R964" s="1">
        <v>0</v>
      </c>
      <c r="S964" s="40">
        <v>0</v>
      </c>
      <c r="T964" s="1"/>
      <c r="U964" s="1"/>
      <c r="V964" s="1"/>
      <c r="W964" s="40">
        <v>0</v>
      </c>
      <c r="X964" s="1"/>
      <c r="Y964" s="1"/>
      <c r="Z964" s="1"/>
      <c r="AA964" s="20">
        <f t="shared" si="253"/>
        <v>0</v>
      </c>
      <c r="AB964" s="1">
        <f t="shared" si="257"/>
        <v>0</v>
      </c>
      <c r="AC964" s="40">
        <f t="shared" si="257"/>
        <v>0</v>
      </c>
      <c r="AD964" s="4">
        <f t="shared" si="257"/>
        <v>0</v>
      </c>
      <c r="AE964" s="40">
        <f t="shared" si="258"/>
        <v>0</v>
      </c>
      <c r="AF964" s="1"/>
      <c r="AG964" s="40"/>
      <c r="AH964" s="4"/>
      <c r="AI964" s="40"/>
      <c r="AJ964" s="40"/>
      <c r="AM964" s="119">
        <f t="shared" si="228"/>
        <v>0</v>
      </c>
      <c r="AN964" s="119">
        <f t="shared" si="226"/>
        <v>0</v>
      </c>
    </row>
    <row r="965" spans="1:41" s="122" customFormat="1" ht="19.899999999999999" customHeight="1" x14ac:dyDescent="0.2">
      <c r="A965" s="176"/>
      <c r="B965" s="39" t="s">
        <v>33</v>
      </c>
      <c r="C965" s="1">
        <v>0</v>
      </c>
      <c r="D965" s="1"/>
      <c r="E965" s="1">
        <v>0</v>
      </c>
      <c r="F965" s="1">
        <v>0</v>
      </c>
      <c r="G965" s="40">
        <f t="shared" si="255"/>
        <v>0</v>
      </c>
      <c r="H965" s="1"/>
      <c r="I965" s="1"/>
      <c r="J965" s="1"/>
      <c r="K965" s="40"/>
      <c r="L965" s="1"/>
      <c r="M965" s="1"/>
      <c r="N965" s="1"/>
      <c r="O965" s="40">
        <f t="shared" si="256"/>
        <v>0</v>
      </c>
      <c r="P965" s="1">
        <v>0</v>
      </c>
      <c r="Q965" s="1">
        <v>0</v>
      </c>
      <c r="R965" s="1">
        <v>0</v>
      </c>
      <c r="S965" s="40">
        <v>0</v>
      </c>
      <c r="T965" s="1"/>
      <c r="U965" s="1"/>
      <c r="V965" s="1"/>
      <c r="W965" s="40">
        <v>0</v>
      </c>
      <c r="X965" s="1"/>
      <c r="Y965" s="1"/>
      <c r="Z965" s="1"/>
      <c r="AA965" s="20">
        <f t="shared" si="253"/>
        <v>0</v>
      </c>
      <c r="AB965" s="1">
        <f t="shared" si="257"/>
        <v>0</v>
      </c>
      <c r="AC965" s="40">
        <f t="shared" si="257"/>
        <v>0</v>
      </c>
      <c r="AD965" s="4">
        <f t="shared" si="257"/>
        <v>0</v>
      </c>
      <c r="AE965" s="40">
        <f t="shared" si="258"/>
        <v>0</v>
      </c>
      <c r="AF965" s="1"/>
      <c r="AG965" s="40"/>
      <c r="AH965" s="4"/>
      <c r="AI965" s="40"/>
      <c r="AJ965" s="40"/>
      <c r="AM965" s="119">
        <f t="shared" si="228"/>
        <v>0</v>
      </c>
      <c r="AN965" s="119">
        <f t="shared" si="226"/>
        <v>0</v>
      </c>
    </row>
    <row r="966" spans="1:41" s="122" customFormat="1" ht="19.899999999999999" customHeight="1" x14ac:dyDescent="0.2">
      <c r="A966" s="176"/>
      <c r="B966" s="39" t="s">
        <v>34</v>
      </c>
      <c r="C966" s="1">
        <v>99.99</v>
      </c>
      <c r="D966" s="1">
        <v>35.064680000000003</v>
      </c>
      <c r="E966" s="1">
        <v>0</v>
      </c>
      <c r="F966" s="1">
        <v>0</v>
      </c>
      <c r="G966" s="40">
        <f t="shared" si="255"/>
        <v>0</v>
      </c>
      <c r="H966" s="1"/>
      <c r="I966" s="1"/>
      <c r="J966" s="1"/>
      <c r="K966" s="40"/>
      <c r="L966" s="1"/>
      <c r="M966" s="1"/>
      <c r="N966" s="1"/>
      <c r="O966" s="40">
        <f t="shared" si="256"/>
        <v>0</v>
      </c>
      <c r="P966" s="1">
        <v>0</v>
      </c>
      <c r="Q966" s="1">
        <v>0</v>
      </c>
      <c r="R966" s="1">
        <v>0</v>
      </c>
      <c r="S966" s="40">
        <f>T966+U966+V966</f>
        <v>0</v>
      </c>
      <c r="T966" s="1">
        <f>T962-SUM(T963:T965)</f>
        <v>0</v>
      </c>
      <c r="U966" s="1">
        <f>U962-SUM(U963:U965)</f>
        <v>0</v>
      </c>
      <c r="V966" s="1">
        <f>V962-SUM(V963:V965)</f>
        <v>0</v>
      </c>
      <c r="W966" s="40">
        <f>X966+Y966+Z966</f>
        <v>0</v>
      </c>
      <c r="X966" s="1">
        <f>X962-SUM(X963:X965)</f>
        <v>0</v>
      </c>
      <c r="Y966" s="1">
        <f>Y962-SUM(Y963:Y965)</f>
        <v>0</v>
      </c>
      <c r="Z966" s="1">
        <f>Z962-SUM(Z963:Z965)</f>
        <v>0</v>
      </c>
      <c r="AA966" s="20">
        <f t="shared" si="253"/>
        <v>0</v>
      </c>
      <c r="AB966" s="1">
        <f t="shared" si="257"/>
        <v>0</v>
      </c>
      <c r="AC966" s="40">
        <f t="shared" si="257"/>
        <v>0</v>
      </c>
      <c r="AD966" s="4">
        <f t="shared" si="257"/>
        <v>0</v>
      </c>
      <c r="AE966" s="40">
        <f t="shared" si="258"/>
        <v>0</v>
      </c>
      <c r="AF966" s="1"/>
      <c r="AG966" s="40"/>
      <c r="AH966" s="4"/>
      <c r="AI966" s="40"/>
      <c r="AJ966" s="40"/>
      <c r="AM966" s="119">
        <f t="shared" si="228"/>
        <v>0</v>
      </c>
      <c r="AN966" s="119">
        <f t="shared" si="226"/>
        <v>0</v>
      </c>
    </row>
    <row r="967" spans="1:41" s="122" customFormat="1" ht="76.150000000000006" customHeight="1" x14ac:dyDescent="0.2">
      <c r="A967" s="176">
        <v>176</v>
      </c>
      <c r="B967" s="134" t="s">
        <v>199</v>
      </c>
      <c r="C967" s="24">
        <v>271284.00245999999</v>
      </c>
      <c r="D967" s="24">
        <f>SUM(D968:D971)</f>
        <v>0</v>
      </c>
      <c r="E967" s="24">
        <v>270508.62157000002</v>
      </c>
      <c r="F967" s="24">
        <v>271284.00246399996</v>
      </c>
      <c r="G967" s="25">
        <f t="shared" si="255"/>
        <v>775.38089000000002</v>
      </c>
      <c r="H967" s="26"/>
      <c r="I967" s="26">
        <v>770.72860000000003</v>
      </c>
      <c r="J967" s="26">
        <v>4.6522899999999998</v>
      </c>
      <c r="K967" s="25">
        <f>L967+M967+N967</f>
        <v>0</v>
      </c>
      <c r="L967" s="26"/>
      <c r="M967" s="26"/>
      <c r="N967" s="26"/>
      <c r="O967" s="25">
        <f t="shared" si="256"/>
        <v>780.08100000000002</v>
      </c>
      <c r="P967" s="26">
        <v>0</v>
      </c>
      <c r="Q967" s="26">
        <v>775.4</v>
      </c>
      <c r="R967" s="26">
        <v>4.681</v>
      </c>
      <c r="S967" s="40">
        <f>T967+U967+V967</f>
        <v>775.38089000000002</v>
      </c>
      <c r="T967" s="1">
        <v>0</v>
      </c>
      <c r="U967" s="1">
        <v>770.72860000000003</v>
      </c>
      <c r="V967" s="1">
        <v>4.6522899999999998</v>
      </c>
      <c r="W967" s="25">
        <f>X967+Y967+Z967</f>
        <v>0</v>
      </c>
      <c r="X967" s="26">
        <v>0</v>
      </c>
      <c r="Y967" s="26">
        <v>0</v>
      </c>
      <c r="Z967" s="26">
        <v>0</v>
      </c>
      <c r="AA967" s="20">
        <f t="shared" si="253"/>
        <v>0</v>
      </c>
      <c r="AB967" s="1">
        <f t="shared" si="257"/>
        <v>0</v>
      </c>
      <c r="AC967" s="40">
        <f t="shared" si="257"/>
        <v>0</v>
      </c>
      <c r="AD967" s="4">
        <f t="shared" si="257"/>
        <v>0</v>
      </c>
      <c r="AE967" s="25">
        <f t="shared" si="258"/>
        <v>0</v>
      </c>
      <c r="AF967" s="26"/>
      <c r="AG967" s="25"/>
      <c r="AH967" s="38"/>
      <c r="AI967" s="25"/>
      <c r="AJ967" s="25"/>
      <c r="AM967" s="119">
        <f t="shared" si="228"/>
        <v>0</v>
      </c>
      <c r="AN967" s="119">
        <f t="shared" si="226"/>
        <v>0</v>
      </c>
    </row>
    <row r="968" spans="1:41" s="122" customFormat="1" ht="19.899999999999999" customHeight="1" x14ac:dyDescent="0.2">
      <c r="A968" s="176"/>
      <c r="B968" s="39" t="s">
        <v>31</v>
      </c>
      <c r="C968" s="1">
        <v>0</v>
      </c>
      <c r="D968" s="1">
        <f>C968</f>
        <v>0</v>
      </c>
      <c r="E968" s="1">
        <v>0</v>
      </c>
      <c r="F968" s="1">
        <v>0</v>
      </c>
      <c r="G968" s="40">
        <f t="shared" si="255"/>
        <v>0</v>
      </c>
      <c r="H968" s="1"/>
      <c r="I968" s="1">
        <f>F968-E968</f>
        <v>0</v>
      </c>
      <c r="J968" s="1"/>
      <c r="K968" s="40"/>
      <c r="L968" s="1"/>
      <c r="M968" s="1"/>
      <c r="N968" s="1"/>
      <c r="O968" s="40">
        <f>P968+Q968+R968</f>
        <v>0</v>
      </c>
      <c r="P968" s="1">
        <v>0</v>
      </c>
      <c r="Q968" s="1">
        <v>0</v>
      </c>
      <c r="R968" s="1">
        <v>0</v>
      </c>
      <c r="S968" s="40">
        <v>0</v>
      </c>
      <c r="T968" s="1"/>
      <c r="U968" s="1"/>
      <c r="V968" s="1"/>
      <c r="W968" s="40">
        <v>0</v>
      </c>
      <c r="X968" s="1"/>
      <c r="Y968" s="1"/>
      <c r="Z968" s="1"/>
      <c r="AA968" s="20">
        <f t="shared" si="253"/>
        <v>0</v>
      </c>
      <c r="AB968" s="1">
        <f t="shared" si="257"/>
        <v>0</v>
      </c>
      <c r="AC968" s="40">
        <f t="shared" si="257"/>
        <v>0</v>
      </c>
      <c r="AD968" s="4">
        <f t="shared" si="257"/>
        <v>0</v>
      </c>
      <c r="AE968" s="40">
        <f t="shared" si="258"/>
        <v>0</v>
      </c>
      <c r="AF968" s="1"/>
      <c r="AG968" s="40"/>
      <c r="AH968" s="4"/>
      <c r="AI968" s="40"/>
      <c r="AJ968" s="40"/>
      <c r="AM968" s="119">
        <f t="shared" si="228"/>
        <v>0</v>
      </c>
      <c r="AN968" s="119">
        <f t="shared" si="226"/>
        <v>0</v>
      </c>
    </row>
    <row r="969" spans="1:41" s="122" customFormat="1" ht="19.899999999999999" customHeight="1" x14ac:dyDescent="0.2">
      <c r="A969" s="176"/>
      <c r="B969" s="39" t="s">
        <v>32</v>
      </c>
      <c r="C969" s="1">
        <v>236433.451</v>
      </c>
      <c r="D969" s="1"/>
      <c r="E969" s="1">
        <v>236433.45100000003</v>
      </c>
      <c r="F969" s="1">
        <v>236433.451</v>
      </c>
      <c r="G969" s="40">
        <f t="shared" si="255"/>
        <v>0</v>
      </c>
      <c r="H969" s="1"/>
      <c r="I969" s="1">
        <f>F969-E969</f>
        <v>0</v>
      </c>
      <c r="J969" s="1"/>
      <c r="K969" s="40"/>
      <c r="L969" s="1"/>
      <c r="M969" s="1"/>
      <c r="N969" s="1"/>
      <c r="O969" s="40">
        <f>P969+Q969+R969</f>
        <v>0</v>
      </c>
      <c r="P969" s="1">
        <v>0</v>
      </c>
      <c r="Q969" s="1">
        <v>0</v>
      </c>
      <c r="R969" s="1">
        <v>0</v>
      </c>
      <c r="S969" s="40">
        <v>0</v>
      </c>
      <c r="T969" s="1"/>
      <c r="U969" s="1"/>
      <c r="V969" s="1"/>
      <c r="W969" s="40">
        <v>0</v>
      </c>
      <c r="X969" s="1"/>
      <c r="Y969" s="1"/>
      <c r="Z969" s="1"/>
      <c r="AA969" s="20">
        <f t="shared" si="253"/>
        <v>0</v>
      </c>
      <c r="AB969" s="1">
        <f t="shared" si="257"/>
        <v>0</v>
      </c>
      <c r="AC969" s="40">
        <f t="shared" si="257"/>
        <v>0</v>
      </c>
      <c r="AD969" s="4">
        <f t="shared" si="257"/>
        <v>0</v>
      </c>
      <c r="AE969" s="40">
        <f t="shared" si="258"/>
        <v>0</v>
      </c>
      <c r="AF969" s="1"/>
      <c r="AG969" s="40"/>
      <c r="AH969" s="4"/>
      <c r="AI969" s="40"/>
      <c r="AJ969" s="40"/>
      <c r="AM969" s="119">
        <f t="shared" si="228"/>
        <v>0</v>
      </c>
      <c r="AN969" s="119">
        <f t="shared" si="226"/>
        <v>0</v>
      </c>
    </row>
    <row r="970" spans="1:41" s="122" customFormat="1" ht="19.899999999999999" customHeight="1" x14ac:dyDescent="0.2">
      <c r="A970" s="176"/>
      <c r="B970" s="39" t="s">
        <v>33</v>
      </c>
      <c r="C970" s="1">
        <v>25357.639460000006</v>
      </c>
      <c r="D970" s="1"/>
      <c r="E970" s="1">
        <v>24582.258570000002</v>
      </c>
      <c r="F970" s="1">
        <v>25357.639460000006</v>
      </c>
      <c r="G970" s="40">
        <f t="shared" si="255"/>
        <v>775.38089000000002</v>
      </c>
      <c r="H970" s="1"/>
      <c r="I970" s="1">
        <v>770.72860000000003</v>
      </c>
      <c r="J970" s="1">
        <v>4.6522899999999998</v>
      </c>
      <c r="K970" s="40"/>
      <c r="L970" s="1"/>
      <c r="M970" s="1"/>
      <c r="N970" s="1"/>
      <c r="O970" s="40">
        <f>P970+Q970+R970</f>
        <v>775.38089000000002</v>
      </c>
      <c r="P970" s="1">
        <v>0</v>
      </c>
      <c r="Q970" s="1">
        <v>770.72860000000003</v>
      </c>
      <c r="R970" s="1">
        <v>4.6522900000000078</v>
      </c>
      <c r="S970" s="40">
        <v>775.38089000000002</v>
      </c>
      <c r="T970" s="1"/>
      <c r="U970" s="1">
        <f>S970-V970</f>
        <v>770.72860000000003</v>
      </c>
      <c r="V970" s="1">
        <v>4.6522899999999998</v>
      </c>
      <c r="W970" s="40">
        <v>0</v>
      </c>
      <c r="X970" s="1"/>
      <c r="Y970" s="1"/>
      <c r="Z970" s="1"/>
      <c r="AA970" s="20">
        <f t="shared" si="253"/>
        <v>0</v>
      </c>
      <c r="AB970" s="1">
        <f t="shared" si="257"/>
        <v>0</v>
      </c>
      <c r="AC970" s="40">
        <f t="shared" si="257"/>
        <v>0</v>
      </c>
      <c r="AD970" s="4">
        <f t="shared" si="257"/>
        <v>0</v>
      </c>
      <c r="AE970" s="40">
        <f t="shared" si="258"/>
        <v>0</v>
      </c>
      <c r="AF970" s="1"/>
      <c r="AG970" s="40"/>
      <c r="AH970" s="4"/>
      <c r="AI970" s="40"/>
      <c r="AJ970" s="40"/>
      <c r="AM970" s="119">
        <f t="shared" si="228"/>
        <v>0</v>
      </c>
      <c r="AN970" s="119">
        <f t="shared" ref="AN970:AN1033" si="259">AA970-AE970</f>
        <v>0</v>
      </c>
    </row>
    <row r="971" spans="1:41" s="122" customFormat="1" ht="19.899999999999999" customHeight="1" x14ac:dyDescent="0.2">
      <c r="A971" s="176"/>
      <c r="B971" s="39" t="s">
        <v>34</v>
      </c>
      <c r="C971" s="1">
        <v>9492.9120000000003</v>
      </c>
      <c r="D971" s="1"/>
      <c r="E971" s="1">
        <v>9492.9119999999984</v>
      </c>
      <c r="F971" s="1">
        <v>9492.9119999999984</v>
      </c>
      <c r="G971" s="40">
        <f t="shared" si="255"/>
        <v>0</v>
      </c>
      <c r="H971" s="1"/>
      <c r="I971" s="1">
        <f>F971-E971</f>
        <v>0</v>
      </c>
      <c r="J971" s="1"/>
      <c r="K971" s="40"/>
      <c r="L971" s="1"/>
      <c r="M971" s="1"/>
      <c r="N971" s="1"/>
      <c r="O971" s="40">
        <f>P971+Q971+R971</f>
        <v>4.7001099999999409</v>
      </c>
      <c r="P971" s="1">
        <v>0</v>
      </c>
      <c r="Q971" s="1">
        <v>4.6713999999999487</v>
      </c>
      <c r="R971" s="1">
        <v>2.8709999999992242E-2</v>
      </c>
      <c r="S971" s="40">
        <f>T971+U971+V971</f>
        <v>0</v>
      </c>
      <c r="T971" s="1">
        <f>T967-SUM(T968:T970)</f>
        <v>0</v>
      </c>
      <c r="U971" s="1">
        <f>U967-SUM(U968:U970)</f>
        <v>0</v>
      </c>
      <c r="V971" s="1">
        <f>V967-SUM(V968:V970)</f>
        <v>0</v>
      </c>
      <c r="W971" s="40">
        <f>X971+Y971+Z971</f>
        <v>0</v>
      </c>
      <c r="X971" s="1">
        <f>X967-SUM(X968:X970)</f>
        <v>0</v>
      </c>
      <c r="Y971" s="1">
        <f>Y967-SUM(Y968:Y970)</f>
        <v>0</v>
      </c>
      <c r="Z971" s="1">
        <f>Z967-SUM(Z968:Z970)</f>
        <v>0</v>
      </c>
      <c r="AA971" s="20">
        <f t="shared" si="253"/>
        <v>0</v>
      </c>
      <c r="AB971" s="1">
        <f t="shared" si="257"/>
        <v>0</v>
      </c>
      <c r="AC971" s="40">
        <f t="shared" si="257"/>
        <v>0</v>
      </c>
      <c r="AD971" s="4">
        <f t="shared" si="257"/>
        <v>0</v>
      </c>
      <c r="AE971" s="40">
        <f t="shared" si="258"/>
        <v>0</v>
      </c>
      <c r="AF971" s="1"/>
      <c r="AG971" s="40"/>
      <c r="AH971" s="4"/>
      <c r="AI971" s="40"/>
      <c r="AJ971" s="40"/>
      <c r="AM971" s="119">
        <f t="shared" ref="AM971:AM1034" si="260">G971+W971-K971-S971</f>
        <v>0</v>
      </c>
      <c r="AN971" s="119">
        <f t="shared" si="259"/>
        <v>0</v>
      </c>
    </row>
    <row r="972" spans="1:41" s="122" customFormat="1" ht="81" customHeight="1" x14ac:dyDescent="0.2">
      <c r="A972" s="179" t="s">
        <v>345</v>
      </c>
      <c r="B972" s="177" t="s">
        <v>201</v>
      </c>
      <c r="C972" s="24">
        <f>SUM(C973:C976)</f>
        <v>235274.17353999999</v>
      </c>
      <c r="D972" s="24">
        <f>SUM(D973:D976)</f>
        <v>4392.3491999999997</v>
      </c>
      <c r="E972" s="24">
        <v>4392.3491999999997</v>
      </c>
      <c r="F972" s="24">
        <v>4564.0445399999999</v>
      </c>
      <c r="G972" s="25">
        <f t="shared" si="255"/>
        <v>0</v>
      </c>
      <c r="H972" s="26"/>
      <c r="I972" s="26"/>
      <c r="J972" s="26"/>
      <c r="K972" s="25">
        <f>L972+M972+N972</f>
        <v>0</v>
      </c>
      <c r="L972" s="26"/>
      <c r="M972" s="26"/>
      <c r="N972" s="26"/>
      <c r="O972" s="25">
        <f t="shared" si="256"/>
        <v>165227.29957999999</v>
      </c>
      <c r="P972" s="26">
        <f>P974</f>
        <v>80000</v>
      </c>
      <c r="Q972" s="26">
        <f>Q974+Q976</f>
        <v>84800.6</v>
      </c>
      <c r="R972" s="26">
        <f>R974+R976</f>
        <v>426.69958000000003</v>
      </c>
      <c r="S972" s="40">
        <f>T972+U972+V972</f>
        <v>164598.20808999997</v>
      </c>
      <c r="T972" s="1">
        <f>T974</f>
        <v>79999.999979999993</v>
      </c>
      <c r="U972" s="1">
        <v>84175.322700000004</v>
      </c>
      <c r="V972" s="1">
        <f>V974+V976</f>
        <v>422.88540999999998</v>
      </c>
      <c r="W972" s="25">
        <f>X972+Y972+Z972</f>
        <v>164598.21088999999</v>
      </c>
      <c r="X972" s="26">
        <f>X974</f>
        <v>79999.999979999993</v>
      </c>
      <c r="Y972" s="26">
        <f>Y974+Y976</f>
        <v>84175.325500000006</v>
      </c>
      <c r="Z972" s="26">
        <f>Z974+Z976</f>
        <v>422.88540999999998</v>
      </c>
      <c r="AA972" s="20">
        <f t="shared" si="253"/>
        <v>2.8000000020256266E-3</v>
      </c>
      <c r="AB972" s="1">
        <f t="shared" si="257"/>
        <v>0</v>
      </c>
      <c r="AC972" s="40">
        <f t="shared" si="257"/>
        <v>2.8000000020256266E-3</v>
      </c>
      <c r="AD972" s="4">
        <f t="shared" si="257"/>
        <v>0</v>
      </c>
      <c r="AE972" s="25">
        <f t="shared" si="258"/>
        <v>0</v>
      </c>
      <c r="AF972" s="26"/>
      <c r="AG972" s="25"/>
      <c r="AH972" s="38"/>
      <c r="AI972" s="25"/>
      <c r="AJ972" s="25"/>
      <c r="AM972" s="119">
        <f t="shared" si="260"/>
        <v>2.8000000165775418E-3</v>
      </c>
      <c r="AN972" s="119">
        <f t="shared" si="259"/>
        <v>2.8000000020256266E-3</v>
      </c>
    </row>
    <row r="973" spans="1:41" s="122" customFormat="1" ht="19.899999999999999" customHeight="1" x14ac:dyDescent="0.2">
      <c r="A973" s="176"/>
      <c r="B973" s="39" t="s">
        <v>31</v>
      </c>
      <c r="C973" s="1">
        <v>4392.3491999999997</v>
      </c>
      <c r="D973" s="1">
        <f>C973</f>
        <v>4392.3491999999997</v>
      </c>
      <c r="E973" s="1">
        <v>4392.3491999999997</v>
      </c>
      <c r="F973" s="1">
        <v>4392.3491999999997</v>
      </c>
      <c r="G973" s="40">
        <f t="shared" si="255"/>
        <v>0</v>
      </c>
      <c r="H973" s="1"/>
      <c r="I973" s="1"/>
      <c r="J973" s="1"/>
      <c r="K973" s="40"/>
      <c r="L973" s="1"/>
      <c r="M973" s="1"/>
      <c r="N973" s="1"/>
      <c r="O973" s="40">
        <f t="shared" si="256"/>
        <v>0</v>
      </c>
      <c r="P973" s="1">
        <v>0</v>
      </c>
      <c r="Q973" s="1">
        <v>0</v>
      </c>
      <c r="R973" s="1">
        <v>0</v>
      </c>
      <c r="S973" s="40">
        <v>0</v>
      </c>
      <c r="T973" s="1"/>
      <c r="U973" s="1"/>
      <c r="V973" s="1"/>
      <c r="W973" s="40">
        <v>0</v>
      </c>
      <c r="X973" s="1"/>
      <c r="Y973" s="1"/>
      <c r="Z973" s="1"/>
      <c r="AA973" s="20">
        <f t="shared" si="253"/>
        <v>0</v>
      </c>
      <c r="AB973" s="1">
        <f t="shared" si="257"/>
        <v>0</v>
      </c>
      <c r="AC973" s="40">
        <f t="shared" si="257"/>
        <v>0</v>
      </c>
      <c r="AD973" s="4">
        <f t="shared" si="257"/>
        <v>0</v>
      </c>
      <c r="AE973" s="40">
        <f t="shared" si="258"/>
        <v>0</v>
      </c>
      <c r="AF973" s="1"/>
      <c r="AG973" s="40"/>
      <c r="AH973" s="4"/>
      <c r="AI973" s="40"/>
      <c r="AJ973" s="40"/>
      <c r="AM973" s="119">
        <f t="shared" si="260"/>
        <v>0</v>
      </c>
      <c r="AN973" s="119">
        <f t="shared" si="259"/>
        <v>0</v>
      </c>
    </row>
    <row r="974" spans="1:41" s="122" customFormat="1" ht="19.899999999999999" customHeight="1" x14ac:dyDescent="0.2">
      <c r="A974" s="176"/>
      <c r="B974" s="39" t="s">
        <v>32</v>
      </c>
      <c r="C974" s="1">
        <v>198279.61900000001</v>
      </c>
      <c r="D974" s="1"/>
      <c r="E974" s="1">
        <v>0</v>
      </c>
      <c r="F974" s="1">
        <v>0</v>
      </c>
      <c r="G974" s="40">
        <f t="shared" si="255"/>
        <v>0</v>
      </c>
      <c r="H974" s="1"/>
      <c r="I974" s="1"/>
      <c r="J974" s="1"/>
      <c r="K974" s="40"/>
      <c r="L974" s="1"/>
      <c r="M974" s="1"/>
      <c r="N974" s="1"/>
      <c r="O974" s="40">
        <f t="shared" si="256"/>
        <v>158002.17538</v>
      </c>
      <c r="P974" s="1">
        <v>80000</v>
      </c>
      <c r="Q974" s="1">
        <f>77533.92638+84.8</f>
        <v>77618.726380000007</v>
      </c>
      <c r="R974" s="1">
        <v>383.44900000000001</v>
      </c>
      <c r="S974" s="40">
        <v>158001.91089</v>
      </c>
      <c r="T974" s="1">
        <v>79999.999979999993</v>
      </c>
      <c r="U974" s="1">
        <f>U972-U976</f>
        <v>77618.602700000003</v>
      </c>
      <c r="V974" s="1">
        <f>468.01147-84.70606</f>
        <v>383.30540999999999</v>
      </c>
      <c r="W974" s="40">
        <v>158001.91089</v>
      </c>
      <c r="X974" s="1">
        <f>T974</f>
        <v>79999.999979999993</v>
      </c>
      <c r="Y974" s="1">
        <f>W974-X974-Z974</f>
        <v>77618.605500000005</v>
      </c>
      <c r="Z974" s="1">
        <f>V974</f>
        <v>383.30540999999999</v>
      </c>
      <c r="AA974" s="20">
        <f t="shared" si="253"/>
        <v>2.8000000020256266E-3</v>
      </c>
      <c r="AB974" s="1">
        <f t="shared" si="257"/>
        <v>0</v>
      </c>
      <c r="AC974" s="40">
        <f t="shared" si="257"/>
        <v>2.8000000020256266E-3</v>
      </c>
      <c r="AD974" s="4">
        <f t="shared" si="257"/>
        <v>0</v>
      </c>
      <c r="AE974" s="40">
        <f t="shared" si="258"/>
        <v>0</v>
      </c>
      <c r="AF974" s="1"/>
      <c r="AG974" s="40"/>
      <c r="AH974" s="4"/>
      <c r="AI974" s="40"/>
      <c r="AJ974" s="40"/>
      <c r="AM974" s="119">
        <f t="shared" si="260"/>
        <v>0</v>
      </c>
      <c r="AN974" s="119">
        <f t="shared" si="259"/>
        <v>2.8000000020256266E-3</v>
      </c>
    </row>
    <row r="975" spans="1:41" s="122" customFormat="1" ht="19.899999999999999" customHeight="1" x14ac:dyDescent="0.2">
      <c r="A975" s="176"/>
      <c r="B975" s="39" t="s">
        <v>33</v>
      </c>
      <c r="C975" s="1">
        <v>20000</v>
      </c>
      <c r="D975" s="1"/>
      <c r="E975" s="1">
        <v>0</v>
      </c>
      <c r="F975" s="1">
        <v>0</v>
      </c>
      <c r="G975" s="40">
        <f t="shared" si="255"/>
        <v>0</v>
      </c>
      <c r="H975" s="1"/>
      <c r="I975" s="1"/>
      <c r="J975" s="1"/>
      <c r="K975" s="40"/>
      <c r="L975" s="1"/>
      <c r="M975" s="1"/>
      <c r="N975" s="1"/>
      <c r="O975" s="40">
        <f t="shared" si="256"/>
        <v>0</v>
      </c>
      <c r="P975" s="1">
        <v>0</v>
      </c>
      <c r="Q975" s="1">
        <v>0</v>
      </c>
      <c r="R975" s="1">
        <v>0</v>
      </c>
      <c r="S975" s="40">
        <v>0</v>
      </c>
      <c r="T975" s="1"/>
      <c r="U975" s="1"/>
      <c r="V975" s="1"/>
      <c r="W975" s="40">
        <v>0</v>
      </c>
      <c r="X975" s="1"/>
      <c r="Y975" s="1"/>
      <c r="Z975" s="1"/>
      <c r="AA975" s="20">
        <f t="shared" si="253"/>
        <v>0</v>
      </c>
      <c r="AB975" s="1">
        <f t="shared" si="257"/>
        <v>0</v>
      </c>
      <c r="AC975" s="40">
        <f t="shared" si="257"/>
        <v>0</v>
      </c>
      <c r="AD975" s="4">
        <f t="shared" si="257"/>
        <v>0</v>
      </c>
      <c r="AE975" s="40">
        <f t="shared" si="258"/>
        <v>0</v>
      </c>
      <c r="AF975" s="1"/>
      <c r="AG975" s="40"/>
      <c r="AH975" s="4"/>
      <c r="AI975" s="40"/>
      <c r="AJ975" s="40"/>
      <c r="AM975" s="119">
        <f t="shared" si="260"/>
        <v>0</v>
      </c>
      <c r="AN975" s="119">
        <f t="shared" si="259"/>
        <v>0</v>
      </c>
    </row>
    <row r="976" spans="1:41" s="122" customFormat="1" ht="19.899999999999999" customHeight="1" x14ac:dyDescent="0.2">
      <c r="A976" s="176"/>
      <c r="B976" s="39" t="s">
        <v>34</v>
      </c>
      <c r="C976" s="1">
        <v>12602.20534</v>
      </c>
      <c r="D976" s="1"/>
      <c r="E976" s="1">
        <v>0</v>
      </c>
      <c r="F976" s="1">
        <v>171.69533999999999</v>
      </c>
      <c r="G976" s="40">
        <f t="shared" si="255"/>
        <v>0</v>
      </c>
      <c r="H976" s="1"/>
      <c r="I976" s="1"/>
      <c r="J976" s="1"/>
      <c r="K976" s="40"/>
      <c r="L976" s="1"/>
      <c r="M976" s="1"/>
      <c r="N976" s="1"/>
      <c r="O976" s="40">
        <f t="shared" si="256"/>
        <v>7225.1242000000002</v>
      </c>
      <c r="P976" s="1">
        <v>0</v>
      </c>
      <c r="Q976" s="1">
        <v>7181.8736200000003</v>
      </c>
      <c r="R976" s="1">
        <v>43.250579999999999</v>
      </c>
      <c r="S976" s="40">
        <f>T976+U976+V976</f>
        <v>6596.3</v>
      </c>
      <c r="T976" s="1">
        <f>T972-SUM(T973:T975)</f>
        <v>0</v>
      </c>
      <c r="U976" s="1">
        <v>6556.72</v>
      </c>
      <c r="V976" s="1">
        <v>39.58</v>
      </c>
      <c r="W976" s="40">
        <f>X976+Y976+Z976</f>
        <v>6596.3</v>
      </c>
      <c r="X976" s="1">
        <f>X972-SUM(X973:X975)</f>
        <v>0</v>
      </c>
      <c r="Y976" s="1">
        <f>U976</f>
        <v>6556.72</v>
      </c>
      <c r="Z976" s="1">
        <f>V976</f>
        <v>39.58</v>
      </c>
      <c r="AA976" s="20">
        <f t="shared" si="253"/>
        <v>0</v>
      </c>
      <c r="AB976" s="1">
        <f t="shared" si="257"/>
        <v>0</v>
      </c>
      <c r="AC976" s="40">
        <f t="shared" si="257"/>
        <v>0</v>
      </c>
      <c r="AD976" s="4">
        <f t="shared" si="257"/>
        <v>0</v>
      </c>
      <c r="AE976" s="40">
        <f t="shared" si="258"/>
        <v>0</v>
      </c>
      <c r="AF976" s="1"/>
      <c r="AG976" s="40"/>
      <c r="AH976" s="4"/>
      <c r="AI976" s="40"/>
      <c r="AJ976" s="40"/>
      <c r="AM976" s="119">
        <f t="shared" si="260"/>
        <v>0</v>
      </c>
      <c r="AN976" s="119">
        <f t="shared" si="259"/>
        <v>0</v>
      </c>
    </row>
    <row r="977" spans="1:40" s="122" customFormat="1" ht="86.45" customHeight="1" x14ac:dyDescent="0.2">
      <c r="A977" s="176">
        <v>178</v>
      </c>
      <c r="B977" s="134" t="s">
        <v>202</v>
      </c>
      <c r="C977" s="24">
        <v>226816.50286000001</v>
      </c>
      <c r="D977" s="24">
        <f>SUM(D978:D981)</f>
        <v>0</v>
      </c>
      <c r="E977" s="24">
        <v>0</v>
      </c>
      <c r="F977" s="24">
        <v>0</v>
      </c>
      <c r="G977" s="25">
        <f t="shared" si="255"/>
        <v>0</v>
      </c>
      <c r="H977" s="26"/>
      <c r="I977" s="26"/>
      <c r="J977" s="26"/>
      <c r="K977" s="25">
        <f>L977+M977+N977</f>
        <v>0</v>
      </c>
      <c r="L977" s="26"/>
      <c r="M977" s="26"/>
      <c r="N977" s="26"/>
      <c r="O977" s="25">
        <f t="shared" si="256"/>
        <v>146105.83600000001</v>
      </c>
      <c r="P977" s="26">
        <v>100000</v>
      </c>
      <c r="Q977" s="26">
        <f>Q979+Q981</f>
        <v>45935.100000000006</v>
      </c>
      <c r="R977" s="26">
        <f>R979+R981</f>
        <v>170.73599999999999</v>
      </c>
      <c r="S977" s="40">
        <f>T977+U977+V977</f>
        <v>146105.71361000001</v>
      </c>
      <c r="T977" s="1">
        <f>T979</f>
        <v>99999.929810000001</v>
      </c>
      <c r="U977" s="1">
        <v>45935.051729999999</v>
      </c>
      <c r="V977" s="1">
        <f>V979+V981</f>
        <v>170.73206999999999</v>
      </c>
      <c r="W977" s="25">
        <f>X977+Y977+Z977</f>
        <v>146105.71361000001</v>
      </c>
      <c r="X977" s="26">
        <f>X979</f>
        <v>99999.929810000001</v>
      </c>
      <c r="Y977" s="26">
        <f>Y979+Y981</f>
        <v>45935.051729999999</v>
      </c>
      <c r="Z977" s="26">
        <f>Z979+Z981</f>
        <v>170.73206999999999</v>
      </c>
      <c r="AA977" s="20">
        <f t="shared" si="253"/>
        <v>0</v>
      </c>
      <c r="AB977" s="1">
        <f t="shared" si="257"/>
        <v>0</v>
      </c>
      <c r="AC977" s="40">
        <f t="shared" si="257"/>
        <v>0</v>
      </c>
      <c r="AD977" s="4">
        <f t="shared" si="257"/>
        <v>0</v>
      </c>
      <c r="AE977" s="25">
        <f t="shared" si="258"/>
        <v>0</v>
      </c>
      <c r="AF977" s="26"/>
      <c r="AG977" s="25"/>
      <c r="AH977" s="38"/>
      <c r="AI977" s="25"/>
      <c r="AJ977" s="25"/>
      <c r="AM977" s="119">
        <f t="shared" si="260"/>
        <v>0</v>
      </c>
      <c r="AN977" s="119">
        <f t="shared" si="259"/>
        <v>0</v>
      </c>
    </row>
    <row r="978" spans="1:40" s="122" customFormat="1" ht="19.899999999999999" customHeight="1" x14ac:dyDescent="0.2">
      <c r="A978" s="176"/>
      <c r="B978" s="39" t="s">
        <v>31</v>
      </c>
      <c r="C978" s="1">
        <v>0</v>
      </c>
      <c r="D978" s="1">
        <f>C978</f>
        <v>0</v>
      </c>
      <c r="E978" s="1">
        <v>0</v>
      </c>
      <c r="F978" s="1">
        <v>0</v>
      </c>
      <c r="G978" s="40">
        <f t="shared" si="255"/>
        <v>0</v>
      </c>
      <c r="H978" s="1"/>
      <c r="I978" s="1"/>
      <c r="J978" s="1"/>
      <c r="K978" s="40"/>
      <c r="L978" s="1"/>
      <c r="M978" s="1"/>
      <c r="N978" s="1"/>
      <c r="O978" s="40">
        <f>P978+Q978+R978</f>
        <v>0</v>
      </c>
      <c r="P978" s="1">
        <v>0</v>
      </c>
      <c r="Q978" s="1">
        <v>0</v>
      </c>
      <c r="R978" s="1">
        <v>0</v>
      </c>
      <c r="S978" s="40">
        <v>0</v>
      </c>
      <c r="T978" s="1"/>
      <c r="U978" s="1"/>
      <c r="V978" s="1"/>
      <c r="W978" s="40">
        <v>0</v>
      </c>
      <c r="X978" s="1"/>
      <c r="Y978" s="1"/>
      <c r="Z978" s="1"/>
      <c r="AA978" s="20">
        <f t="shared" si="253"/>
        <v>0</v>
      </c>
      <c r="AB978" s="1">
        <f t="shared" si="257"/>
        <v>0</v>
      </c>
      <c r="AC978" s="40">
        <f t="shared" si="257"/>
        <v>0</v>
      </c>
      <c r="AD978" s="4">
        <f t="shared" si="257"/>
        <v>0</v>
      </c>
      <c r="AE978" s="40">
        <f t="shared" si="258"/>
        <v>0</v>
      </c>
      <c r="AF978" s="1"/>
      <c r="AG978" s="40"/>
      <c r="AH978" s="4"/>
      <c r="AI978" s="40"/>
      <c r="AJ978" s="40"/>
      <c r="AM978" s="119">
        <f t="shared" si="260"/>
        <v>0</v>
      </c>
      <c r="AN978" s="119">
        <f t="shared" si="259"/>
        <v>0</v>
      </c>
    </row>
    <row r="979" spans="1:40" s="122" customFormat="1" ht="19.899999999999999" customHeight="1" x14ac:dyDescent="0.2">
      <c r="A979" s="176"/>
      <c r="B979" s="39" t="s">
        <v>32</v>
      </c>
      <c r="C979" s="1">
        <v>198307.10986</v>
      </c>
      <c r="D979" s="1"/>
      <c r="E979" s="1">
        <v>0</v>
      </c>
      <c r="F979" s="1">
        <v>0</v>
      </c>
      <c r="G979" s="40">
        <f t="shared" si="255"/>
        <v>0</v>
      </c>
      <c r="H979" s="1"/>
      <c r="I979" s="1"/>
      <c r="J979" s="1"/>
      <c r="K979" s="40"/>
      <c r="L979" s="1"/>
      <c r="M979" s="1"/>
      <c r="N979" s="1"/>
      <c r="O979" s="40">
        <f>P979+Q979+R979</f>
        <v>140120.37508</v>
      </c>
      <c r="P979" s="1">
        <v>100000</v>
      </c>
      <c r="Q979" s="1">
        <f>39879.65185+105.9</f>
        <v>39985.551850000003</v>
      </c>
      <c r="R979" s="1">
        <f>240.72323-105.9</f>
        <v>134.82323</v>
      </c>
      <c r="S979" s="40">
        <v>140120.27192999999</v>
      </c>
      <c r="T979" s="1">
        <v>99999.929810000001</v>
      </c>
      <c r="U979" s="1">
        <f>U977-U981</f>
        <v>39985.501729999996</v>
      </c>
      <c r="V979" s="1">
        <f>240.72207-105.9</f>
        <v>134.82207</v>
      </c>
      <c r="W979" s="40">
        <v>140120.27192999999</v>
      </c>
      <c r="X979" s="1">
        <f>T979</f>
        <v>99999.929810000001</v>
      </c>
      <c r="Y979" s="1">
        <f>U979</f>
        <v>39985.501729999996</v>
      </c>
      <c r="Z979" s="1">
        <f>V979</f>
        <v>134.82207</v>
      </c>
      <c r="AA979" s="20">
        <f t="shared" si="253"/>
        <v>0</v>
      </c>
      <c r="AB979" s="1">
        <f t="shared" si="257"/>
        <v>0</v>
      </c>
      <c r="AC979" s="40">
        <f t="shared" si="257"/>
        <v>0</v>
      </c>
      <c r="AD979" s="4">
        <f t="shared" si="257"/>
        <v>0</v>
      </c>
      <c r="AE979" s="40">
        <f t="shared" si="258"/>
        <v>0</v>
      </c>
      <c r="AF979" s="1"/>
      <c r="AG979" s="40"/>
      <c r="AH979" s="4"/>
      <c r="AI979" s="40"/>
      <c r="AJ979" s="40"/>
      <c r="AM979" s="119">
        <f t="shared" si="260"/>
        <v>0</v>
      </c>
      <c r="AN979" s="119">
        <f t="shared" si="259"/>
        <v>0</v>
      </c>
    </row>
    <row r="980" spans="1:40" s="122" customFormat="1" ht="19.899999999999999" customHeight="1" x14ac:dyDescent="0.2">
      <c r="A980" s="176"/>
      <c r="B980" s="39" t="s">
        <v>33</v>
      </c>
      <c r="C980" s="1">
        <v>20000</v>
      </c>
      <c r="D980" s="1"/>
      <c r="E980" s="1">
        <v>0</v>
      </c>
      <c r="F980" s="1">
        <v>0</v>
      </c>
      <c r="G980" s="40">
        <f t="shared" si="255"/>
        <v>0</v>
      </c>
      <c r="H980" s="1"/>
      <c r="I980" s="1"/>
      <c r="J980" s="1"/>
      <c r="K980" s="40"/>
      <c r="L980" s="1"/>
      <c r="M980" s="1"/>
      <c r="N980" s="1"/>
      <c r="O980" s="40">
        <f>P980+Q980+R980</f>
        <v>0</v>
      </c>
      <c r="P980" s="1">
        <v>0</v>
      </c>
      <c r="Q980" s="1">
        <v>0</v>
      </c>
      <c r="R980" s="1">
        <v>0</v>
      </c>
      <c r="S980" s="40">
        <v>0</v>
      </c>
      <c r="T980" s="1"/>
      <c r="U980" s="1"/>
      <c r="V980" s="1"/>
      <c r="W980" s="40">
        <v>0</v>
      </c>
      <c r="X980" s="1"/>
      <c r="Y980" s="1"/>
      <c r="Z980" s="1"/>
      <c r="AA980" s="20">
        <f t="shared" si="253"/>
        <v>0</v>
      </c>
      <c r="AB980" s="1">
        <f t="shared" si="257"/>
        <v>0</v>
      </c>
      <c r="AC980" s="40">
        <f t="shared" si="257"/>
        <v>0</v>
      </c>
      <c r="AD980" s="4">
        <f t="shared" si="257"/>
        <v>0</v>
      </c>
      <c r="AE980" s="40">
        <f t="shared" si="258"/>
        <v>0</v>
      </c>
      <c r="AF980" s="1"/>
      <c r="AG980" s="40"/>
      <c r="AH980" s="4"/>
      <c r="AI980" s="40"/>
      <c r="AJ980" s="40"/>
      <c r="AM980" s="119">
        <f t="shared" si="260"/>
        <v>0</v>
      </c>
      <c r="AN980" s="119">
        <f t="shared" si="259"/>
        <v>0</v>
      </c>
    </row>
    <row r="981" spans="1:40" s="122" customFormat="1" ht="19.899999999999999" customHeight="1" x14ac:dyDescent="0.2">
      <c r="A981" s="176"/>
      <c r="B981" s="39" t="s">
        <v>34</v>
      </c>
      <c r="C981" s="1">
        <v>8509.393</v>
      </c>
      <c r="D981" s="1"/>
      <c r="E981" s="1">
        <v>0</v>
      </c>
      <c r="F981" s="1">
        <v>0</v>
      </c>
      <c r="G981" s="40">
        <f t="shared" si="255"/>
        <v>0</v>
      </c>
      <c r="H981" s="1"/>
      <c r="I981" s="1"/>
      <c r="J981" s="1"/>
      <c r="K981" s="40"/>
      <c r="L981" s="1"/>
      <c r="M981" s="1"/>
      <c r="N981" s="1"/>
      <c r="O981" s="40">
        <f>P981+Q981+R981</f>
        <v>5985.4609200000004</v>
      </c>
      <c r="P981" s="1">
        <v>0</v>
      </c>
      <c r="Q981" s="1">
        <v>5949.5481500000005</v>
      </c>
      <c r="R981" s="1">
        <v>35.912770000000002</v>
      </c>
      <c r="S981" s="40">
        <f>T981+U981+V981</f>
        <v>5985.46</v>
      </c>
      <c r="T981" s="1">
        <f>T977-SUM(T978:T980)</f>
        <v>0</v>
      </c>
      <c r="U981" s="1">
        <v>5949.55</v>
      </c>
      <c r="V981" s="1">
        <v>35.909999999999997</v>
      </c>
      <c r="W981" s="40">
        <f>X981+Y981+Z981</f>
        <v>5985.46</v>
      </c>
      <c r="X981" s="1">
        <f>X977-SUM(X978:X980)</f>
        <v>0</v>
      </c>
      <c r="Y981" s="1">
        <f>U981</f>
        <v>5949.55</v>
      </c>
      <c r="Z981" s="1">
        <v>35.909999999999997</v>
      </c>
      <c r="AA981" s="20">
        <f t="shared" si="253"/>
        <v>0</v>
      </c>
      <c r="AB981" s="1">
        <f t="shared" si="257"/>
        <v>0</v>
      </c>
      <c r="AC981" s="40">
        <f t="shared" si="257"/>
        <v>0</v>
      </c>
      <c r="AD981" s="4">
        <f t="shared" si="257"/>
        <v>0</v>
      </c>
      <c r="AE981" s="40">
        <f t="shared" si="258"/>
        <v>0</v>
      </c>
      <c r="AF981" s="1"/>
      <c r="AG981" s="40"/>
      <c r="AH981" s="4"/>
      <c r="AI981" s="40"/>
      <c r="AJ981" s="40"/>
      <c r="AM981" s="119">
        <f t="shared" si="260"/>
        <v>0</v>
      </c>
      <c r="AN981" s="119">
        <f t="shared" si="259"/>
        <v>0</v>
      </c>
    </row>
    <row r="982" spans="1:40" s="122" customFormat="1" ht="72.599999999999994" customHeight="1" x14ac:dyDescent="0.2">
      <c r="A982" s="176">
        <v>179</v>
      </c>
      <c r="B982" s="134" t="s">
        <v>203</v>
      </c>
      <c r="C982" s="24">
        <v>210864.73548</v>
      </c>
      <c r="D982" s="24">
        <f>SUM(D983:D986)</f>
        <v>0</v>
      </c>
      <c r="E982" s="24">
        <v>0</v>
      </c>
      <c r="F982" s="24">
        <v>0</v>
      </c>
      <c r="G982" s="25">
        <f t="shared" si="255"/>
        <v>0</v>
      </c>
      <c r="H982" s="26"/>
      <c r="I982" s="26"/>
      <c r="J982" s="26"/>
      <c r="K982" s="25">
        <f>L982+M982+N982</f>
        <v>0</v>
      </c>
      <c r="L982" s="26"/>
      <c r="M982" s="26"/>
      <c r="N982" s="26"/>
      <c r="O982" s="25">
        <f t="shared" si="256"/>
        <v>138041.14300000001</v>
      </c>
      <c r="P982" s="26">
        <v>100000</v>
      </c>
      <c r="Q982" s="26">
        <f>Q984+Q986</f>
        <v>31576.200000000004</v>
      </c>
      <c r="R982" s="26">
        <f>R984+R986</f>
        <v>6464.9429999999993</v>
      </c>
      <c r="S982" s="40">
        <f>T982+U982+V982</f>
        <v>137841.59277999998</v>
      </c>
      <c r="T982" s="1">
        <f>T984</f>
        <v>99999.480429999996</v>
      </c>
      <c r="U982" s="1">
        <v>31440.261839999999</v>
      </c>
      <c r="V982" s="1">
        <f>V984</f>
        <v>6401.8505100000002</v>
      </c>
      <c r="W982" s="25">
        <f>X982+Y982+Z982</f>
        <v>137841.59277999998</v>
      </c>
      <c r="X982" s="26">
        <f>X984</f>
        <v>99999.480429999996</v>
      </c>
      <c r="Y982" s="26">
        <f>Y984+Y986</f>
        <v>31440.261839999999</v>
      </c>
      <c r="Z982" s="26">
        <f>Z984</f>
        <v>6401.8505100000002</v>
      </c>
      <c r="AA982" s="20">
        <f t="shared" si="253"/>
        <v>0</v>
      </c>
      <c r="AB982" s="1">
        <f t="shared" si="257"/>
        <v>0</v>
      </c>
      <c r="AC982" s="40">
        <f t="shared" si="257"/>
        <v>0</v>
      </c>
      <c r="AD982" s="4">
        <f t="shared" si="257"/>
        <v>0</v>
      </c>
      <c r="AE982" s="25">
        <f t="shared" si="258"/>
        <v>0</v>
      </c>
      <c r="AF982" s="26"/>
      <c r="AG982" s="25"/>
      <c r="AH982" s="38"/>
      <c r="AI982" s="25"/>
      <c r="AJ982" s="25"/>
      <c r="AM982" s="119">
        <f t="shared" si="260"/>
        <v>0</v>
      </c>
      <c r="AN982" s="119">
        <f t="shared" si="259"/>
        <v>0</v>
      </c>
    </row>
    <row r="983" spans="1:40" s="122" customFormat="1" ht="19.899999999999999" customHeight="1" x14ac:dyDescent="0.2">
      <c r="A983" s="176"/>
      <c r="B983" s="39" t="s">
        <v>31</v>
      </c>
      <c r="C983" s="1">
        <v>0</v>
      </c>
      <c r="D983" s="1">
        <f>C983</f>
        <v>0</v>
      </c>
      <c r="E983" s="1">
        <v>0</v>
      </c>
      <c r="F983" s="1">
        <v>0</v>
      </c>
      <c r="G983" s="40">
        <f t="shared" si="255"/>
        <v>0</v>
      </c>
      <c r="H983" s="1"/>
      <c r="I983" s="1"/>
      <c r="J983" s="1"/>
      <c r="K983" s="40"/>
      <c r="L983" s="1"/>
      <c r="M983" s="1"/>
      <c r="N983" s="1"/>
      <c r="O983" s="40">
        <f t="shared" si="256"/>
        <v>0</v>
      </c>
      <c r="P983" s="1">
        <v>0</v>
      </c>
      <c r="Q983" s="1">
        <v>0</v>
      </c>
      <c r="R983" s="1">
        <v>0</v>
      </c>
      <c r="S983" s="40">
        <v>0</v>
      </c>
      <c r="T983" s="1"/>
      <c r="U983" s="1"/>
      <c r="V983" s="1"/>
      <c r="W983" s="40">
        <v>0</v>
      </c>
      <c r="X983" s="1"/>
      <c r="Y983" s="1"/>
      <c r="Z983" s="1"/>
      <c r="AA983" s="20">
        <f t="shared" si="253"/>
        <v>0</v>
      </c>
      <c r="AB983" s="1">
        <f t="shared" si="257"/>
        <v>0</v>
      </c>
      <c r="AC983" s="40">
        <f t="shared" si="257"/>
        <v>0</v>
      </c>
      <c r="AD983" s="4">
        <f t="shared" si="257"/>
        <v>0</v>
      </c>
      <c r="AE983" s="40">
        <f t="shared" si="258"/>
        <v>0</v>
      </c>
      <c r="AF983" s="1"/>
      <c r="AG983" s="40"/>
      <c r="AH983" s="4"/>
      <c r="AI983" s="40"/>
      <c r="AJ983" s="40"/>
      <c r="AM983" s="119">
        <f t="shared" si="260"/>
        <v>0</v>
      </c>
      <c r="AN983" s="119">
        <f t="shared" si="259"/>
        <v>0</v>
      </c>
    </row>
    <row r="984" spans="1:40" s="122" customFormat="1" ht="19.899999999999999" customHeight="1" x14ac:dyDescent="0.2">
      <c r="A984" s="176"/>
      <c r="B984" s="39" t="s">
        <v>32</v>
      </c>
      <c r="C984" s="1">
        <v>179671.02416</v>
      </c>
      <c r="D984" s="1"/>
      <c r="E984" s="1">
        <v>0</v>
      </c>
      <c r="F984" s="1">
        <v>0</v>
      </c>
      <c r="G984" s="40">
        <f t="shared" si="255"/>
        <v>0</v>
      </c>
      <c r="H984" s="1"/>
      <c r="I984" s="1"/>
      <c r="J984" s="1"/>
      <c r="K984" s="40"/>
      <c r="L984" s="1"/>
      <c r="M984" s="1"/>
      <c r="N984" s="1"/>
      <c r="O984" s="40">
        <f t="shared" si="256"/>
        <v>135414.12463999999</v>
      </c>
      <c r="P984" s="1">
        <v>100000</v>
      </c>
      <c r="Q984" s="1">
        <f>23355.08164+5594.1</f>
        <v>28949.181640000003</v>
      </c>
      <c r="R984" s="1">
        <f>10839.768+1219.275-5594.1</f>
        <v>6464.9429999999993</v>
      </c>
      <c r="S984" s="40">
        <v>134050.29301999998</v>
      </c>
      <c r="T984" s="1">
        <v>99999.480429999996</v>
      </c>
      <c r="U984" s="1">
        <f>U982-U986</f>
        <v>27648.96184</v>
      </c>
      <c r="V984" s="1">
        <f>11995.95051-5594.1</f>
        <v>6401.8505100000002</v>
      </c>
      <c r="W984" s="40">
        <v>134050.29301999998</v>
      </c>
      <c r="X984" s="1">
        <f>T984</f>
        <v>99999.480429999996</v>
      </c>
      <c r="Y984" s="1">
        <f>U984</f>
        <v>27648.96184</v>
      </c>
      <c r="Z984" s="1">
        <f>V984</f>
        <v>6401.8505100000002</v>
      </c>
      <c r="AA984" s="20">
        <f t="shared" si="253"/>
        <v>0</v>
      </c>
      <c r="AB984" s="1">
        <f t="shared" si="257"/>
        <v>0</v>
      </c>
      <c r="AC984" s="40">
        <f t="shared" si="257"/>
        <v>0</v>
      </c>
      <c r="AD984" s="4">
        <f t="shared" si="257"/>
        <v>0</v>
      </c>
      <c r="AE984" s="40">
        <f t="shared" si="258"/>
        <v>0</v>
      </c>
      <c r="AF984" s="1"/>
      <c r="AG984" s="40"/>
      <c r="AH984" s="4"/>
      <c r="AI984" s="40"/>
      <c r="AJ984" s="40"/>
      <c r="AM984" s="119">
        <f t="shared" si="260"/>
        <v>0</v>
      </c>
      <c r="AN984" s="119">
        <f t="shared" si="259"/>
        <v>0</v>
      </c>
    </row>
    <row r="985" spans="1:40" s="122" customFormat="1" ht="19.899999999999999" customHeight="1" x14ac:dyDescent="0.2">
      <c r="A985" s="176"/>
      <c r="B985" s="39" t="s">
        <v>33</v>
      </c>
      <c r="C985" s="1">
        <v>26000</v>
      </c>
      <c r="D985" s="1"/>
      <c r="E985" s="1">
        <v>0</v>
      </c>
      <c r="F985" s="1">
        <v>0</v>
      </c>
      <c r="G985" s="40">
        <f t="shared" si="255"/>
        <v>0</v>
      </c>
      <c r="H985" s="1"/>
      <c r="I985" s="1"/>
      <c r="J985" s="1"/>
      <c r="K985" s="40"/>
      <c r="L985" s="1"/>
      <c r="M985" s="1"/>
      <c r="N985" s="1"/>
      <c r="O985" s="40">
        <f t="shared" si="256"/>
        <v>0</v>
      </c>
      <c r="P985" s="1">
        <v>0</v>
      </c>
      <c r="Q985" s="1">
        <v>0</v>
      </c>
      <c r="R985" s="1">
        <v>0</v>
      </c>
      <c r="S985" s="40">
        <v>0</v>
      </c>
      <c r="T985" s="1"/>
      <c r="U985" s="1"/>
      <c r="V985" s="1"/>
      <c r="W985" s="40">
        <v>0</v>
      </c>
      <c r="X985" s="1"/>
      <c r="Y985" s="1"/>
      <c r="Z985" s="1"/>
      <c r="AA985" s="20">
        <f t="shared" si="253"/>
        <v>0</v>
      </c>
      <c r="AB985" s="1">
        <f t="shared" si="257"/>
        <v>0</v>
      </c>
      <c r="AC985" s="40">
        <f t="shared" si="257"/>
        <v>0</v>
      </c>
      <c r="AD985" s="4">
        <f t="shared" si="257"/>
        <v>0</v>
      </c>
      <c r="AE985" s="40">
        <f t="shared" si="258"/>
        <v>0</v>
      </c>
      <c r="AF985" s="1"/>
      <c r="AG985" s="40"/>
      <c r="AH985" s="4"/>
      <c r="AI985" s="40"/>
      <c r="AJ985" s="40"/>
      <c r="AM985" s="119">
        <f t="shared" si="260"/>
        <v>0</v>
      </c>
      <c r="AN985" s="119">
        <f t="shared" si="259"/>
        <v>0</v>
      </c>
    </row>
    <row r="986" spans="1:40" s="122" customFormat="1" ht="19.899999999999999" customHeight="1" x14ac:dyDescent="0.2">
      <c r="A986" s="176"/>
      <c r="B986" s="39" t="s">
        <v>34</v>
      </c>
      <c r="C986" s="1">
        <v>5193.7113200000003</v>
      </c>
      <c r="D986" s="1"/>
      <c r="E986" s="1">
        <v>0</v>
      </c>
      <c r="F986" s="1">
        <v>0</v>
      </c>
      <c r="G986" s="40">
        <f t="shared" si="255"/>
        <v>0</v>
      </c>
      <c r="H986" s="1"/>
      <c r="I986" s="1"/>
      <c r="J986" s="1"/>
      <c r="K986" s="40"/>
      <c r="L986" s="1"/>
      <c r="M986" s="1"/>
      <c r="N986" s="1"/>
      <c r="O986" s="40">
        <f t="shared" si="256"/>
        <v>2627.01836</v>
      </c>
      <c r="P986" s="1">
        <v>0</v>
      </c>
      <c r="Q986" s="1">
        <v>2627.01836</v>
      </c>
      <c r="R986" s="1"/>
      <c r="S986" s="40">
        <f>T986+U986+V986</f>
        <v>3791.3</v>
      </c>
      <c r="T986" s="1">
        <f>T982-SUM(T983:T985)</f>
        <v>0</v>
      </c>
      <c r="U986" s="1">
        <v>3791.3</v>
      </c>
      <c r="V986" s="1"/>
      <c r="W986" s="40">
        <f>X986+Y986+Z986</f>
        <v>3791.3</v>
      </c>
      <c r="X986" s="1">
        <f>X982-SUM(X983:X985)</f>
        <v>0</v>
      </c>
      <c r="Y986" s="1">
        <f>U986</f>
        <v>3791.3</v>
      </c>
      <c r="Z986" s="1"/>
      <c r="AA986" s="20">
        <f t="shared" ref="AA986:AA996" si="261">AB986+AC986+AD986</f>
        <v>0</v>
      </c>
      <c r="AB986" s="1">
        <f t="shared" si="257"/>
        <v>0</v>
      </c>
      <c r="AC986" s="40">
        <f t="shared" si="257"/>
        <v>0</v>
      </c>
      <c r="AD986" s="4">
        <f t="shared" si="257"/>
        <v>0</v>
      </c>
      <c r="AE986" s="40">
        <f t="shared" si="258"/>
        <v>0</v>
      </c>
      <c r="AF986" s="1"/>
      <c r="AG986" s="40"/>
      <c r="AH986" s="4"/>
      <c r="AI986" s="40"/>
      <c r="AJ986" s="40"/>
      <c r="AM986" s="119">
        <f t="shared" si="260"/>
        <v>0</v>
      </c>
      <c r="AN986" s="119">
        <f t="shared" si="259"/>
        <v>0</v>
      </c>
    </row>
    <row r="987" spans="1:40" s="122" customFormat="1" ht="56.45" customHeight="1" x14ac:dyDescent="0.2">
      <c r="A987" s="176">
        <v>180</v>
      </c>
      <c r="B987" s="134" t="s">
        <v>204</v>
      </c>
      <c r="C987" s="24">
        <v>92420.59</v>
      </c>
      <c r="D987" s="24">
        <f>SUM(D988:D991)</f>
        <v>8077.7759999999998</v>
      </c>
      <c r="E987" s="24">
        <v>0</v>
      </c>
      <c r="F987" s="24">
        <v>0</v>
      </c>
      <c r="G987" s="25">
        <f t="shared" si="255"/>
        <v>0</v>
      </c>
      <c r="H987" s="26"/>
      <c r="I987" s="26"/>
      <c r="J987" s="26"/>
      <c r="K987" s="25">
        <f>L987+M987+N987</f>
        <v>0</v>
      </c>
      <c r="L987" s="26"/>
      <c r="M987" s="26"/>
      <c r="N987" s="26"/>
      <c r="O987" s="25">
        <f t="shared" si="256"/>
        <v>110.664</v>
      </c>
      <c r="P987" s="26">
        <v>0</v>
      </c>
      <c r="Q987" s="26">
        <v>110</v>
      </c>
      <c r="R987" s="26">
        <v>0.66400000000000003</v>
      </c>
      <c r="S987" s="40">
        <f>T987+U987+V987</f>
        <v>0</v>
      </c>
      <c r="T987" s="1">
        <v>0</v>
      </c>
      <c r="U987" s="1">
        <v>0</v>
      </c>
      <c r="V987" s="1">
        <v>0</v>
      </c>
      <c r="W987" s="25">
        <f>X987+Y987+Z987</f>
        <v>0</v>
      </c>
      <c r="X987" s="26">
        <v>0</v>
      </c>
      <c r="Y987" s="26">
        <v>0</v>
      </c>
      <c r="Z987" s="26">
        <v>0</v>
      </c>
      <c r="AA987" s="20">
        <f t="shared" si="261"/>
        <v>0</v>
      </c>
      <c r="AB987" s="1">
        <f t="shared" si="257"/>
        <v>0</v>
      </c>
      <c r="AC987" s="40">
        <f t="shared" si="257"/>
        <v>0</v>
      </c>
      <c r="AD987" s="4">
        <f t="shared" si="257"/>
        <v>0</v>
      </c>
      <c r="AE987" s="25">
        <f t="shared" si="258"/>
        <v>0</v>
      </c>
      <c r="AF987" s="26"/>
      <c r="AG987" s="25"/>
      <c r="AH987" s="38"/>
      <c r="AI987" s="25"/>
      <c r="AJ987" s="25"/>
      <c r="AM987" s="119">
        <f t="shared" si="260"/>
        <v>0</v>
      </c>
      <c r="AN987" s="119">
        <f t="shared" si="259"/>
        <v>0</v>
      </c>
    </row>
    <row r="988" spans="1:40" s="122" customFormat="1" ht="19.899999999999999" customHeight="1" x14ac:dyDescent="0.2">
      <c r="A988" s="176"/>
      <c r="B988" s="39" t="s">
        <v>31</v>
      </c>
      <c r="C988" s="1">
        <v>3875.3589999999999</v>
      </c>
      <c r="D988" s="1">
        <f>C988</f>
        <v>3875.3589999999999</v>
      </c>
      <c r="E988" s="1">
        <v>0</v>
      </c>
      <c r="F988" s="1">
        <v>0</v>
      </c>
      <c r="G988" s="40">
        <f t="shared" si="255"/>
        <v>0</v>
      </c>
      <c r="H988" s="1"/>
      <c r="I988" s="1"/>
      <c r="J988" s="1"/>
      <c r="K988" s="40"/>
      <c r="L988" s="1"/>
      <c r="M988" s="1"/>
      <c r="N988" s="1"/>
      <c r="O988" s="40">
        <f>P988+Q988+R988</f>
        <v>110.664</v>
      </c>
      <c r="P988" s="1">
        <v>0</v>
      </c>
      <c r="Q988" s="1">
        <v>110</v>
      </c>
      <c r="R988" s="1">
        <v>0.66400000000000003</v>
      </c>
      <c r="S988" s="40">
        <v>0</v>
      </c>
      <c r="T988" s="1"/>
      <c r="U988" s="1"/>
      <c r="V988" s="1"/>
      <c r="W988" s="40">
        <v>0</v>
      </c>
      <c r="X988" s="1"/>
      <c r="Y988" s="1"/>
      <c r="Z988" s="1"/>
      <c r="AA988" s="20">
        <f t="shared" si="261"/>
        <v>0</v>
      </c>
      <c r="AB988" s="1">
        <f t="shared" si="257"/>
        <v>0</v>
      </c>
      <c r="AC988" s="40">
        <f t="shared" si="257"/>
        <v>0</v>
      </c>
      <c r="AD988" s="4">
        <f t="shared" si="257"/>
        <v>0</v>
      </c>
      <c r="AE988" s="40">
        <f t="shared" si="258"/>
        <v>0</v>
      </c>
      <c r="AF988" s="1"/>
      <c r="AG988" s="40"/>
      <c r="AH988" s="4"/>
      <c r="AI988" s="40"/>
      <c r="AJ988" s="40"/>
      <c r="AM988" s="119">
        <f t="shared" si="260"/>
        <v>0</v>
      </c>
      <c r="AN988" s="119">
        <f t="shared" si="259"/>
        <v>0</v>
      </c>
    </row>
    <row r="989" spans="1:40" s="122" customFormat="1" ht="19.899999999999999" customHeight="1" x14ac:dyDescent="0.2">
      <c r="A989" s="176"/>
      <c r="B989" s="39" t="s">
        <v>32</v>
      </c>
      <c r="C989" s="1">
        <v>84342.813999999998</v>
      </c>
      <c r="D989" s="1"/>
      <c r="E989" s="1">
        <v>0</v>
      </c>
      <c r="F989" s="1">
        <v>0</v>
      </c>
      <c r="G989" s="40">
        <f t="shared" si="255"/>
        <v>0</v>
      </c>
      <c r="H989" s="1"/>
      <c r="I989" s="1"/>
      <c r="J989" s="1"/>
      <c r="K989" s="40"/>
      <c r="L989" s="1"/>
      <c r="M989" s="1"/>
      <c r="N989" s="1"/>
      <c r="O989" s="40">
        <f>P989+Q989+R989</f>
        <v>0</v>
      </c>
      <c r="P989" s="1">
        <v>0</v>
      </c>
      <c r="Q989" s="1">
        <v>0</v>
      </c>
      <c r="R989" s="1">
        <v>0</v>
      </c>
      <c r="S989" s="40">
        <v>0</v>
      </c>
      <c r="T989" s="1"/>
      <c r="U989" s="1"/>
      <c r="V989" s="1"/>
      <c r="W989" s="40">
        <v>0</v>
      </c>
      <c r="X989" s="1"/>
      <c r="Y989" s="1"/>
      <c r="Z989" s="1"/>
      <c r="AA989" s="20">
        <f t="shared" si="261"/>
        <v>0</v>
      </c>
      <c r="AB989" s="1">
        <f t="shared" si="257"/>
        <v>0</v>
      </c>
      <c r="AC989" s="40">
        <f t="shared" si="257"/>
        <v>0</v>
      </c>
      <c r="AD989" s="4">
        <f t="shared" si="257"/>
        <v>0</v>
      </c>
      <c r="AE989" s="40">
        <f t="shared" si="258"/>
        <v>0</v>
      </c>
      <c r="AF989" s="1"/>
      <c r="AG989" s="40"/>
      <c r="AH989" s="4"/>
      <c r="AI989" s="40"/>
      <c r="AJ989" s="40"/>
      <c r="AM989" s="119">
        <f t="shared" si="260"/>
        <v>0</v>
      </c>
      <c r="AN989" s="119">
        <f t="shared" si="259"/>
        <v>0</v>
      </c>
    </row>
    <row r="990" spans="1:40" s="122" customFormat="1" ht="19.899999999999999" customHeight="1" x14ac:dyDescent="0.2">
      <c r="A990" s="176"/>
      <c r="B990" s="39" t="s">
        <v>33</v>
      </c>
      <c r="C990" s="1">
        <v>0</v>
      </c>
      <c r="D990" s="1"/>
      <c r="E990" s="1">
        <v>0</v>
      </c>
      <c r="F990" s="1">
        <v>0</v>
      </c>
      <c r="G990" s="40">
        <f t="shared" si="255"/>
        <v>0</v>
      </c>
      <c r="H990" s="1"/>
      <c r="I990" s="1"/>
      <c r="J990" s="1"/>
      <c r="K990" s="40"/>
      <c r="L990" s="1"/>
      <c r="M990" s="1"/>
      <c r="N990" s="1"/>
      <c r="O990" s="40">
        <f>P990+Q990+R990</f>
        <v>0</v>
      </c>
      <c r="P990" s="1">
        <v>0</v>
      </c>
      <c r="Q990" s="1">
        <v>0</v>
      </c>
      <c r="R990" s="1">
        <v>0</v>
      </c>
      <c r="S990" s="40">
        <v>0</v>
      </c>
      <c r="T990" s="1"/>
      <c r="U990" s="1"/>
      <c r="V990" s="1"/>
      <c r="W990" s="40">
        <v>0</v>
      </c>
      <c r="X990" s="1"/>
      <c r="Y990" s="1"/>
      <c r="Z990" s="1"/>
      <c r="AA990" s="20">
        <f t="shared" si="261"/>
        <v>0</v>
      </c>
      <c r="AB990" s="1">
        <f t="shared" si="257"/>
        <v>0</v>
      </c>
      <c r="AC990" s="40">
        <f t="shared" si="257"/>
        <v>0</v>
      </c>
      <c r="AD990" s="4">
        <f t="shared" si="257"/>
        <v>0</v>
      </c>
      <c r="AE990" s="40">
        <f t="shared" si="258"/>
        <v>0</v>
      </c>
      <c r="AF990" s="1"/>
      <c r="AG990" s="40"/>
      <c r="AH990" s="4"/>
      <c r="AI990" s="40"/>
      <c r="AJ990" s="40"/>
      <c r="AM990" s="119">
        <f t="shared" si="260"/>
        <v>0</v>
      </c>
      <c r="AN990" s="119">
        <f t="shared" si="259"/>
        <v>0</v>
      </c>
    </row>
    <row r="991" spans="1:40" s="122" customFormat="1" ht="19.899999999999999" customHeight="1" x14ac:dyDescent="0.2">
      <c r="A991" s="176"/>
      <c r="B991" s="39" t="s">
        <v>34</v>
      </c>
      <c r="C991" s="1">
        <v>4202.4169999999995</v>
      </c>
      <c r="D991" s="1">
        <f>C991</f>
        <v>4202.4169999999995</v>
      </c>
      <c r="E991" s="1">
        <v>0</v>
      </c>
      <c r="F991" s="1">
        <v>0</v>
      </c>
      <c r="G991" s="40">
        <f t="shared" si="255"/>
        <v>0</v>
      </c>
      <c r="H991" s="1"/>
      <c r="I991" s="1"/>
      <c r="J991" s="1"/>
      <c r="K991" s="40"/>
      <c r="L991" s="1"/>
      <c r="M991" s="1"/>
      <c r="N991" s="1"/>
      <c r="O991" s="40">
        <f>P991+Q991+R991</f>
        <v>0</v>
      </c>
      <c r="P991" s="1">
        <v>0</v>
      </c>
      <c r="Q991" s="1">
        <v>0</v>
      </c>
      <c r="R991" s="1">
        <v>0</v>
      </c>
      <c r="S991" s="40">
        <f>T991+U991+V991</f>
        <v>0</v>
      </c>
      <c r="T991" s="1">
        <f>T987-SUM(T988:T990)</f>
        <v>0</v>
      </c>
      <c r="U991" s="1">
        <f>U987-SUM(U988:U990)</f>
        <v>0</v>
      </c>
      <c r="V991" s="1">
        <f>V987-SUM(V988:V990)</f>
        <v>0</v>
      </c>
      <c r="W991" s="40">
        <f>X991+Y991+Z991</f>
        <v>0</v>
      </c>
      <c r="X991" s="1">
        <f>X987-SUM(X988:X990)</f>
        <v>0</v>
      </c>
      <c r="Y991" s="1">
        <f>Y987-SUM(Y988:Y990)</f>
        <v>0</v>
      </c>
      <c r="Z991" s="1">
        <f>Z987-SUM(Z988:Z990)</f>
        <v>0</v>
      </c>
      <c r="AA991" s="20">
        <f t="shared" si="261"/>
        <v>0</v>
      </c>
      <c r="AB991" s="1">
        <f t="shared" si="257"/>
        <v>0</v>
      </c>
      <c r="AC991" s="40">
        <f t="shared" si="257"/>
        <v>0</v>
      </c>
      <c r="AD991" s="4">
        <f t="shared" si="257"/>
        <v>0</v>
      </c>
      <c r="AE991" s="40">
        <f t="shared" si="258"/>
        <v>0</v>
      </c>
      <c r="AF991" s="1"/>
      <c r="AG991" s="40"/>
      <c r="AH991" s="4"/>
      <c r="AI991" s="40"/>
      <c r="AJ991" s="40"/>
      <c r="AM991" s="119">
        <f t="shared" si="260"/>
        <v>0</v>
      </c>
      <c r="AN991" s="119">
        <f t="shared" si="259"/>
        <v>0</v>
      </c>
    </row>
    <row r="992" spans="1:40" s="122" customFormat="1" ht="112.9" customHeight="1" x14ac:dyDescent="0.2">
      <c r="A992" s="176">
        <v>181</v>
      </c>
      <c r="B992" s="134" t="s">
        <v>205</v>
      </c>
      <c r="C992" s="24">
        <v>110616.90191</v>
      </c>
      <c r="D992" s="24">
        <f>SUM(D993:D996)</f>
        <v>3428.2685299999998</v>
      </c>
      <c r="E992" s="24">
        <v>3428.2685299999998</v>
      </c>
      <c r="F992" s="24">
        <v>3428.2685299999998</v>
      </c>
      <c r="G992" s="25">
        <f t="shared" si="255"/>
        <v>0</v>
      </c>
      <c r="H992" s="26"/>
      <c r="I992" s="26"/>
      <c r="J992" s="26"/>
      <c r="K992" s="25">
        <f>L992+M992+N992</f>
        <v>0</v>
      </c>
      <c r="L992" s="26"/>
      <c r="M992" s="26"/>
      <c r="N992" s="26"/>
      <c r="O992" s="25">
        <f t="shared" si="256"/>
        <v>44072.216999999997</v>
      </c>
      <c r="P992" s="26">
        <v>0</v>
      </c>
      <c r="Q992" s="26">
        <v>43940</v>
      </c>
      <c r="R992" s="26">
        <v>132.21700000000001</v>
      </c>
      <c r="S992" s="40">
        <f>T992+U992+V992</f>
        <v>44072.141829999993</v>
      </c>
      <c r="T992" s="1">
        <v>0</v>
      </c>
      <c r="U992" s="1">
        <v>43939.925399999993</v>
      </c>
      <c r="V992" s="1">
        <v>132.21643</v>
      </c>
      <c r="W992" s="25">
        <f>X992+Y992+Z992</f>
        <v>42075.751759999999</v>
      </c>
      <c r="X992" s="26">
        <v>0</v>
      </c>
      <c r="Y992" s="26">
        <v>41949.5245</v>
      </c>
      <c r="Z992" s="26">
        <v>126.22726</v>
      </c>
      <c r="AA992" s="20">
        <f t="shared" si="261"/>
        <v>0</v>
      </c>
      <c r="AB992" s="1">
        <f>X992+H992-L992-(T992-AF992)</f>
        <v>0</v>
      </c>
      <c r="AC992" s="40">
        <f t="shared" si="257"/>
        <v>0</v>
      </c>
      <c r="AD992" s="4">
        <f t="shared" si="257"/>
        <v>0</v>
      </c>
      <c r="AE992" s="25">
        <f>AF992+AG992+AH992</f>
        <v>1996.3900699999999</v>
      </c>
      <c r="AF992" s="26">
        <f>SUM(AF993:AF996)</f>
        <v>0</v>
      </c>
      <c r="AG992" s="25">
        <f>SUM(AG993:AG996)</f>
        <v>1990.4008999999999</v>
      </c>
      <c r="AH992" s="38">
        <f>SUM(AH993:AH996)</f>
        <v>5.9891699999999997</v>
      </c>
      <c r="AI992" s="25"/>
      <c r="AJ992" s="25"/>
      <c r="AM992" s="119">
        <f t="shared" si="260"/>
        <v>-1996.390069999994</v>
      </c>
      <c r="AN992" s="119">
        <f t="shared" si="259"/>
        <v>-1996.3900699999999</v>
      </c>
    </row>
    <row r="993" spans="1:43" s="122" customFormat="1" ht="19.899999999999999" customHeight="1" x14ac:dyDescent="0.2">
      <c r="A993" s="176"/>
      <c r="B993" s="39" t="s">
        <v>31</v>
      </c>
      <c r="C993" s="1">
        <v>3328.7685299999998</v>
      </c>
      <c r="D993" s="1">
        <f>C993</f>
        <v>3328.7685299999998</v>
      </c>
      <c r="E993" s="1">
        <v>3328.7685299999998</v>
      </c>
      <c r="F993" s="1">
        <v>3328.7685299999998</v>
      </c>
      <c r="G993" s="40">
        <f t="shared" si="255"/>
        <v>0</v>
      </c>
      <c r="H993" s="1"/>
      <c r="I993" s="1"/>
      <c r="J993" s="1"/>
      <c r="K993" s="40"/>
      <c r="L993" s="1"/>
      <c r="M993" s="1"/>
      <c r="N993" s="1"/>
      <c r="O993" s="40">
        <f t="shared" si="256"/>
        <v>0</v>
      </c>
      <c r="P993" s="1">
        <v>0</v>
      </c>
      <c r="Q993" s="1">
        <v>0</v>
      </c>
      <c r="R993" s="1">
        <v>0</v>
      </c>
      <c r="S993" s="40">
        <v>0</v>
      </c>
      <c r="T993" s="1"/>
      <c r="U993" s="1"/>
      <c r="V993" s="1"/>
      <c r="W993" s="40">
        <v>0</v>
      </c>
      <c r="X993" s="1"/>
      <c r="Y993" s="1"/>
      <c r="Z993" s="1"/>
      <c r="AA993" s="20">
        <f t="shared" si="261"/>
        <v>0</v>
      </c>
      <c r="AB993" s="1">
        <f t="shared" si="257"/>
        <v>0</v>
      </c>
      <c r="AC993" s="40">
        <f t="shared" si="257"/>
        <v>0</v>
      </c>
      <c r="AD993" s="4">
        <f t="shared" si="257"/>
        <v>0</v>
      </c>
      <c r="AE993" s="40">
        <f t="shared" si="258"/>
        <v>0</v>
      </c>
      <c r="AF993" s="1"/>
      <c r="AG993" s="40"/>
      <c r="AH993" s="4"/>
      <c r="AI993" s="40"/>
      <c r="AJ993" s="40"/>
      <c r="AM993" s="119">
        <f t="shared" si="260"/>
        <v>0</v>
      </c>
      <c r="AN993" s="119">
        <f t="shared" si="259"/>
        <v>0</v>
      </c>
    </row>
    <row r="994" spans="1:43" s="122" customFormat="1" ht="19.899999999999999" customHeight="1" x14ac:dyDescent="0.2">
      <c r="A994" s="176"/>
      <c r="B994" s="39" t="s">
        <v>32</v>
      </c>
      <c r="C994" s="1">
        <v>98812.982999999993</v>
      </c>
      <c r="D994" s="1"/>
      <c r="E994" s="1">
        <v>0</v>
      </c>
      <c r="F994" s="1">
        <v>0</v>
      </c>
      <c r="G994" s="40">
        <f t="shared" si="255"/>
        <v>0</v>
      </c>
      <c r="H994" s="1"/>
      <c r="I994" s="1"/>
      <c r="J994" s="1"/>
      <c r="K994" s="40"/>
      <c r="L994" s="1"/>
      <c r="M994" s="1"/>
      <c r="N994" s="1"/>
      <c r="O994" s="40">
        <f t="shared" si="256"/>
        <v>40012.101140000006</v>
      </c>
      <c r="P994" s="1">
        <v>0</v>
      </c>
      <c r="Q994" s="1">
        <v>39892.064500000008</v>
      </c>
      <c r="R994" s="1">
        <v>120.03664000000001</v>
      </c>
      <c r="S994" s="40">
        <v>40012.025969999995</v>
      </c>
      <c r="T994" s="1"/>
      <c r="U994" s="1">
        <f>S994-V994</f>
        <v>39891.989889999997</v>
      </c>
      <c r="V994" s="1">
        <v>120.03608</v>
      </c>
      <c r="W994" s="40">
        <v>40012.025970000002</v>
      </c>
      <c r="X994" s="1"/>
      <c r="Y994" s="1">
        <f>W994-Z994</f>
        <v>39891.989890000004</v>
      </c>
      <c r="Z994" s="1">
        <v>120.03608</v>
      </c>
      <c r="AA994" s="20">
        <f t="shared" si="261"/>
        <v>0</v>
      </c>
      <c r="AB994" s="1">
        <f t="shared" si="257"/>
        <v>0</v>
      </c>
      <c r="AC994" s="40">
        <f t="shared" si="257"/>
        <v>0</v>
      </c>
      <c r="AD994" s="4">
        <f t="shared" si="257"/>
        <v>0</v>
      </c>
      <c r="AE994" s="40">
        <f t="shared" si="258"/>
        <v>0</v>
      </c>
      <c r="AF994" s="1"/>
      <c r="AG994" s="40"/>
      <c r="AH994" s="4"/>
      <c r="AI994" s="40"/>
      <c r="AJ994" s="40"/>
      <c r="AM994" s="119">
        <f t="shared" si="260"/>
        <v>0</v>
      </c>
      <c r="AN994" s="119">
        <f t="shared" si="259"/>
        <v>0</v>
      </c>
    </row>
    <row r="995" spans="1:43" s="122" customFormat="1" ht="19.899999999999999" customHeight="1" x14ac:dyDescent="0.2">
      <c r="A995" s="176"/>
      <c r="B995" s="39" t="s">
        <v>33</v>
      </c>
      <c r="C995" s="1">
        <v>0</v>
      </c>
      <c r="D995" s="1"/>
      <c r="E995" s="1">
        <v>0</v>
      </c>
      <c r="F995" s="1">
        <v>0</v>
      </c>
      <c r="G995" s="40">
        <f t="shared" si="255"/>
        <v>0</v>
      </c>
      <c r="H995" s="1"/>
      <c r="I995" s="1"/>
      <c r="J995" s="1"/>
      <c r="K995" s="40"/>
      <c r="L995" s="1"/>
      <c r="M995" s="1"/>
      <c r="N995" s="1"/>
      <c r="O995" s="40">
        <f t="shared" si="256"/>
        <v>0</v>
      </c>
      <c r="P995" s="1">
        <v>0</v>
      </c>
      <c r="Q995" s="1">
        <v>0</v>
      </c>
      <c r="R995" s="1">
        <v>0</v>
      </c>
      <c r="S995" s="40">
        <v>0</v>
      </c>
      <c r="T995" s="1"/>
      <c r="U995" s="1"/>
      <c r="V995" s="1"/>
      <c r="W995" s="40">
        <v>0</v>
      </c>
      <c r="X995" s="1"/>
      <c r="Y995" s="1"/>
      <c r="Z995" s="1"/>
      <c r="AA995" s="20">
        <f t="shared" si="261"/>
        <v>0</v>
      </c>
      <c r="AB995" s="1">
        <f t="shared" si="257"/>
        <v>0</v>
      </c>
      <c r="AC995" s="40">
        <f t="shared" si="257"/>
        <v>0</v>
      </c>
      <c r="AD995" s="4">
        <f t="shared" si="257"/>
        <v>0</v>
      </c>
      <c r="AE995" s="40">
        <f t="shared" si="258"/>
        <v>0</v>
      </c>
      <c r="AF995" s="1"/>
      <c r="AG995" s="40"/>
      <c r="AH995" s="4"/>
      <c r="AI995" s="40"/>
      <c r="AJ995" s="40"/>
      <c r="AM995" s="119">
        <f t="shared" si="260"/>
        <v>0</v>
      </c>
      <c r="AN995" s="119">
        <f t="shared" si="259"/>
        <v>0</v>
      </c>
    </row>
    <row r="996" spans="1:43" s="122" customFormat="1" ht="19.899999999999999" customHeight="1" x14ac:dyDescent="0.2">
      <c r="A996" s="176"/>
      <c r="B996" s="39" t="s">
        <v>34</v>
      </c>
      <c r="C996" s="1">
        <v>8475.1503799999991</v>
      </c>
      <c r="D996" s="1">
        <v>99.5</v>
      </c>
      <c r="E996" s="1">
        <v>99.5</v>
      </c>
      <c r="F996" s="1">
        <v>99.5</v>
      </c>
      <c r="G996" s="40">
        <f t="shared" si="255"/>
        <v>0</v>
      </c>
      <c r="H996" s="1"/>
      <c r="I996" s="1"/>
      <c r="J996" s="1"/>
      <c r="K996" s="40"/>
      <c r="L996" s="1"/>
      <c r="M996" s="1"/>
      <c r="N996" s="1"/>
      <c r="O996" s="40">
        <f t="shared" si="256"/>
        <v>4060.1158599999999</v>
      </c>
      <c r="P996" s="1">
        <v>0</v>
      </c>
      <c r="Q996" s="1">
        <v>4047.9355</v>
      </c>
      <c r="R996" s="1">
        <v>12.180359999999999</v>
      </c>
      <c r="S996" s="40">
        <f>T996+U996+V996</f>
        <v>4060.1158599999958</v>
      </c>
      <c r="T996" s="1">
        <f>T992-SUM(T993:T995)</f>
        <v>0</v>
      </c>
      <c r="U996" s="1">
        <f>U992-SUM(U993:U995)</f>
        <v>4047.9355099999957</v>
      </c>
      <c r="V996" s="1">
        <f>V992-SUM(V993:V995)</f>
        <v>12.180350000000004</v>
      </c>
      <c r="W996" s="40">
        <f>X996+Y996+Z996</f>
        <v>2063.725789999995</v>
      </c>
      <c r="X996" s="1">
        <f>X992-SUM(X993:X995)</f>
        <v>0</v>
      </c>
      <c r="Y996" s="1">
        <f>Y992-SUM(Y993:Y995)</f>
        <v>2057.5346099999952</v>
      </c>
      <c r="Z996" s="1">
        <f>Z992-SUM(Z993:Z995)</f>
        <v>6.1911800000000028</v>
      </c>
      <c r="AA996" s="20">
        <f t="shared" si="261"/>
        <v>0</v>
      </c>
      <c r="AB996" s="1">
        <f t="shared" si="257"/>
        <v>0</v>
      </c>
      <c r="AC996" s="40">
        <f t="shared" si="257"/>
        <v>0</v>
      </c>
      <c r="AD996" s="4">
        <f t="shared" si="257"/>
        <v>0</v>
      </c>
      <c r="AE996" s="40">
        <f t="shared" si="258"/>
        <v>1996.3900699999999</v>
      </c>
      <c r="AF996" s="1"/>
      <c r="AG996" s="40">
        <f>1691.90294+298.49796</f>
        <v>1990.4008999999999</v>
      </c>
      <c r="AH996" s="4">
        <f>5.09099+0.89818</f>
        <v>5.9891699999999997</v>
      </c>
      <c r="AI996" s="40"/>
      <c r="AJ996" s="40"/>
      <c r="AM996" s="119">
        <f t="shared" si="260"/>
        <v>-1996.3900700000008</v>
      </c>
      <c r="AN996" s="119">
        <f t="shared" si="259"/>
        <v>-1996.3900699999999</v>
      </c>
    </row>
    <row r="997" spans="1:43" s="122" customFormat="1" ht="82.15" customHeight="1" x14ac:dyDescent="0.2">
      <c r="A997" s="176">
        <v>182</v>
      </c>
      <c r="B997" s="134" t="s">
        <v>214</v>
      </c>
      <c r="C997" s="24">
        <v>209271.82532999999</v>
      </c>
      <c r="D997" s="24">
        <f>SUM(D998:D1001)</f>
        <v>99.991410000000002</v>
      </c>
      <c r="E997" s="24">
        <v>207962.91553</v>
      </c>
      <c r="F997" s="24">
        <v>207962.91553</v>
      </c>
      <c r="G997" s="25">
        <f t="shared" si="255"/>
        <v>0</v>
      </c>
      <c r="H997" s="26"/>
      <c r="I997" s="26"/>
      <c r="J997" s="26"/>
      <c r="K997" s="25">
        <f>L997+M997+N997</f>
        <v>0</v>
      </c>
      <c r="L997" s="26"/>
      <c r="M997" s="26"/>
      <c r="N997" s="26"/>
      <c r="O997" s="25">
        <f>P997+Q997+R997</f>
        <v>1311.624</v>
      </c>
      <c r="P997" s="26">
        <v>0</v>
      </c>
      <c r="Q997" s="26">
        <v>1309</v>
      </c>
      <c r="R997" s="26">
        <v>2.6240000000000001</v>
      </c>
      <c r="S997" s="40">
        <f>T997+U997+V997</f>
        <v>1306.9070000000002</v>
      </c>
      <c r="T997" s="1">
        <v>0</v>
      </c>
      <c r="U997" s="1">
        <v>1304.2931900000001</v>
      </c>
      <c r="V997" s="1">
        <v>2.61381</v>
      </c>
      <c r="W997" s="25">
        <f>X997+Y997+Z997</f>
        <v>1306.9069999999999</v>
      </c>
      <c r="X997" s="26">
        <v>0</v>
      </c>
      <c r="Y997" s="26">
        <v>1304.2931899999999</v>
      </c>
      <c r="Z997" s="26">
        <v>2.61381</v>
      </c>
      <c r="AA997" s="20">
        <f t="shared" ref="AA997:AA1001" si="262">AB997+AC997+AD997</f>
        <v>0</v>
      </c>
      <c r="AB997" s="1">
        <f t="shared" ref="AB997:AD1001" si="263">X997+H997-L997-(T997-AF997)</f>
        <v>0</v>
      </c>
      <c r="AC997" s="40">
        <f t="shared" si="263"/>
        <v>0</v>
      </c>
      <c r="AD997" s="4">
        <f t="shared" si="263"/>
        <v>0</v>
      </c>
      <c r="AE997" s="25">
        <f>AF997+AG997+AH997</f>
        <v>0</v>
      </c>
      <c r="AF997" s="26"/>
      <c r="AG997" s="25"/>
      <c r="AH997" s="38"/>
      <c r="AI997" s="25"/>
      <c r="AJ997" s="25"/>
      <c r="AM997" s="119">
        <f t="shared" si="260"/>
        <v>0</v>
      </c>
      <c r="AN997" s="119">
        <f t="shared" si="259"/>
        <v>0</v>
      </c>
    </row>
    <row r="998" spans="1:43" s="122" customFormat="1" ht="19.899999999999999" customHeight="1" x14ac:dyDescent="0.2">
      <c r="A998" s="176"/>
      <c r="B998" s="39" t="s">
        <v>31</v>
      </c>
      <c r="C998" s="1">
        <v>99.991410000000002</v>
      </c>
      <c r="D998" s="1">
        <f>C998</f>
        <v>99.991410000000002</v>
      </c>
      <c r="E998" s="1">
        <v>99.991410000000002</v>
      </c>
      <c r="F998" s="1">
        <v>99.991410000000002</v>
      </c>
      <c r="G998" s="40">
        <f t="shared" si="255"/>
        <v>0</v>
      </c>
      <c r="H998" s="1"/>
      <c r="I998" s="1"/>
      <c r="J998" s="1"/>
      <c r="K998" s="40"/>
      <c r="L998" s="1"/>
      <c r="M998" s="1"/>
      <c r="N998" s="1"/>
      <c r="O998" s="40">
        <f>P998+Q998+R998</f>
        <v>0</v>
      </c>
      <c r="P998" s="1">
        <v>0</v>
      </c>
      <c r="Q998" s="1">
        <v>0</v>
      </c>
      <c r="R998" s="1">
        <v>0</v>
      </c>
      <c r="S998" s="40">
        <v>0</v>
      </c>
      <c r="T998" s="1"/>
      <c r="U998" s="1"/>
      <c r="V998" s="1"/>
      <c r="W998" s="40">
        <v>0</v>
      </c>
      <c r="X998" s="1"/>
      <c r="Y998" s="1"/>
      <c r="Z998" s="1"/>
      <c r="AA998" s="20">
        <f t="shared" si="262"/>
        <v>0</v>
      </c>
      <c r="AB998" s="1">
        <f t="shared" si="263"/>
        <v>0</v>
      </c>
      <c r="AC998" s="40">
        <f t="shared" si="263"/>
        <v>0</v>
      </c>
      <c r="AD998" s="4">
        <f t="shared" si="263"/>
        <v>0</v>
      </c>
      <c r="AE998" s="40">
        <f>AF998+AG998+AH998</f>
        <v>0</v>
      </c>
      <c r="AF998" s="1"/>
      <c r="AG998" s="40"/>
      <c r="AH998" s="4"/>
      <c r="AI998" s="40"/>
      <c r="AJ998" s="40"/>
      <c r="AM998" s="119">
        <f t="shared" si="260"/>
        <v>0</v>
      </c>
      <c r="AN998" s="119">
        <f t="shared" si="259"/>
        <v>0</v>
      </c>
    </row>
    <row r="999" spans="1:43" s="122" customFormat="1" ht="19.899999999999999" customHeight="1" x14ac:dyDescent="0.2">
      <c r="A999" s="176"/>
      <c r="B999" s="39" t="s">
        <v>32</v>
      </c>
      <c r="C999" s="1">
        <f>171262.43+1308.9098</f>
        <v>172571.33979999999</v>
      </c>
      <c r="D999" s="1"/>
      <c r="E999" s="1">
        <v>171262.43</v>
      </c>
      <c r="F999" s="1">
        <v>171262.43</v>
      </c>
      <c r="G999" s="40">
        <f t="shared" si="255"/>
        <v>0</v>
      </c>
      <c r="H999" s="1"/>
      <c r="I999" s="1"/>
      <c r="J999" s="1"/>
      <c r="K999" s="40"/>
      <c r="L999" s="1"/>
      <c r="M999" s="1"/>
      <c r="N999" s="1"/>
      <c r="O999" s="40">
        <f>P999+Q999+R999</f>
        <v>1308.9097999999999</v>
      </c>
      <c r="P999" s="1">
        <v>0</v>
      </c>
      <c r="Q999" s="1">
        <v>1306.2919803999998</v>
      </c>
      <c r="R999" s="1">
        <v>2.6178195999999998</v>
      </c>
      <c r="S999" s="40">
        <v>1306.9069999999999</v>
      </c>
      <c r="T999" s="1"/>
      <c r="U999" s="1">
        <f>S999-V999</f>
        <v>1304.2931899999999</v>
      </c>
      <c r="V999" s="1">
        <v>2.61381</v>
      </c>
      <c r="W999" s="40">
        <v>1306.9069999999999</v>
      </c>
      <c r="X999" s="1"/>
      <c r="Y999" s="1">
        <f>W999-Z999</f>
        <v>1304.2931899999999</v>
      </c>
      <c r="Z999" s="1">
        <v>2.61381</v>
      </c>
      <c r="AA999" s="20">
        <f t="shared" si="262"/>
        <v>0</v>
      </c>
      <c r="AB999" s="1">
        <f t="shared" si="263"/>
        <v>0</v>
      </c>
      <c r="AC999" s="40">
        <f t="shared" si="263"/>
        <v>0</v>
      </c>
      <c r="AD999" s="4">
        <f t="shared" si="263"/>
        <v>0</v>
      </c>
      <c r="AE999" s="40">
        <f>AF999+AG999+AH999</f>
        <v>0</v>
      </c>
      <c r="AF999" s="1"/>
      <c r="AG999" s="40"/>
      <c r="AH999" s="4"/>
      <c r="AI999" s="40"/>
      <c r="AJ999" s="40"/>
      <c r="AM999" s="119">
        <f t="shared" si="260"/>
        <v>0</v>
      </c>
      <c r="AN999" s="119">
        <f t="shared" si="259"/>
        <v>0</v>
      </c>
    </row>
    <row r="1000" spans="1:43" s="122" customFormat="1" ht="19.899999999999999" customHeight="1" x14ac:dyDescent="0.2">
      <c r="A1000" s="176"/>
      <c r="B1000" s="39" t="s">
        <v>33</v>
      </c>
      <c r="C1000" s="1">
        <v>32966.093000000001</v>
      </c>
      <c r="D1000" s="1"/>
      <c r="E1000" s="1">
        <v>32966.093000000001</v>
      </c>
      <c r="F1000" s="1">
        <v>32966.093000000001</v>
      </c>
      <c r="G1000" s="40">
        <f t="shared" si="255"/>
        <v>0</v>
      </c>
      <c r="H1000" s="1"/>
      <c r="I1000" s="1"/>
      <c r="J1000" s="1"/>
      <c r="K1000" s="40"/>
      <c r="L1000" s="1"/>
      <c r="M1000" s="1"/>
      <c r="N1000" s="1"/>
      <c r="O1000" s="40">
        <f>P1000+Q1000+R1000</f>
        <v>0</v>
      </c>
      <c r="P1000" s="1">
        <v>0</v>
      </c>
      <c r="Q1000" s="1">
        <v>0</v>
      </c>
      <c r="R1000" s="1">
        <v>0</v>
      </c>
      <c r="S1000" s="40">
        <v>0</v>
      </c>
      <c r="T1000" s="1"/>
      <c r="U1000" s="1"/>
      <c r="V1000" s="1"/>
      <c r="W1000" s="40">
        <v>0</v>
      </c>
      <c r="X1000" s="1"/>
      <c r="Y1000" s="1"/>
      <c r="Z1000" s="1"/>
      <c r="AA1000" s="20">
        <f t="shared" si="262"/>
        <v>0</v>
      </c>
      <c r="AB1000" s="1">
        <f t="shared" si="263"/>
        <v>0</v>
      </c>
      <c r="AC1000" s="40">
        <f t="shared" si="263"/>
        <v>0</v>
      </c>
      <c r="AD1000" s="4">
        <f t="shared" si="263"/>
        <v>0</v>
      </c>
      <c r="AE1000" s="40">
        <f>AF1000+AG1000+AH1000</f>
        <v>0</v>
      </c>
      <c r="AF1000" s="1"/>
      <c r="AG1000" s="40"/>
      <c r="AH1000" s="4"/>
      <c r="AI1000" s="40"/>
      <c r="AJ1000" s="40"/>
      <c r="AM1000" s="119">
        <f t="shared" si="260"/>
        <v>0</v>
      </c>
      <c r="AN1000" s="119">
        <f t="shared" si="259"/>
        <v>0</v>
      </c>
    </row>
    <row r="1001" spans="1:43" s="122" customFormat="1" ht="19.899999999999999" customHeight="1" x14ac:dyDescent="0.2">
      <c r="A1001" s="176"/>
      <c r="B1001" s="39" t="s">
        <v>34</v>
      </c>
      <c r="C1001" s="1">
        <v>3634.40112</v>
      </c>
      <c r="D1001" s="1"/>
      <c r="E1001" s="1">
        <v>3634.40112</v>
      </c>
      <c r="F1001" s="1">
        <v>3634.40112</v>
      </c>
      <c r="G1001" s="40">
        <f t="shared" si="255"/>
        <v>0</v>
      </c>
      <c r="H1001" s="1"/>
      <c r="I1001" s="1"/>
      <c r="J1001" s="1"/>
      <c r="K1001" s="40"/>
      <c r="L1001" s="1"/>
      <c r="M1001" s="1"/>
      <c r="N1001" s="1"/>
      <c r="O1001" s="40">
        <f>P1001+Q1001+R1001</f>
        <v>2.7142000000001709</v>
      </c>
      <c r="P1001" s="1">
        <v>0</v>
      </c>
      <c r="Q1001" s="1">
        <v>2.7080196000001706</v>
      </c>
      <c r="R1001" s="1">
        <v>6.1804000000003079E-3</v>
      </c>
      <c r="S1001" s="40">
        <f>T1001+U1001+V1001</f>
        <v>0</v>
      </c>
      <c r="T1001" s="1">
        <f>T997-SUM(T998:T1000)</f>
        <v>0</v>
      </c>
      <c r="U1001" s="1">
        <f>U997-SUM(U998:U1000)</f>
        <v>0</v>
      </c>
      <c r="V1001" s="1">
        <f>V997-SUM(V998:V1000)</f>
        <v>0</v>
      </c>
      <c r="W1001" s="40">
        <f>X1001+Y1001+Z1001</f>
        <v>0</v>
      </c>
      <c r="X1001" s="1">
        <f>X997-SUM(X998:X1000)</f>
        <v>0</v>
      </c>
      <c r="Y1001" s="1">
        <f>Y997-SUM(Y998:Y1000)</f>
        <v>0</v>
      </c>
      <c r="Z1001" s="1">
        <f>Z997-SUM(Z998:Z1000)</f>
        <v>0</v>
      </c>
      <c r="AA1001" s="20">
        <f t="shared" si="262"/>
        <v>0</v>
      </c>
      <c r="AB1001" s="1">
        <f t="shared" si="263"/>
        <v>0</v>
      </c>
      <c r="AC1001" s="40">
        <f t="shared" si="263"/>
        <v>0</v>
      </c>
      <c r="AD1001" s="4">
        <f t="shared" si="263"/>
        <v>0</v>
      </c>
      <c r="AE1001" s="40">
        <f>AF1001+AG1001+AH1001</f>
        <v>0</v>
      </c>
      <c r="AF1001" s="1"/>
      <c r="AG1001" s="40"/>
      <c r="AH1001" s="4"/>
      <c r="AI1001" s="40"/>
      <c r="AJ1001" s="40"/>
      <c r="AM1001" s="119">
        <f t="shared" si="260"/>
        <v>0</v>
      </c>
      <c r="AN1001" s="119">
        <f t="shared" si="259"/>
        <v>0</v>
      </c>
    </row>
    <row r="1002" spans="1:43" ht="51.6" customHeight="1" outlineLevel="1" x14ac:dyDescent="0.2">
      <c r="A1002" s="15">
        <v>183</v>
      </c>
      <c r="B1002" s="162" t="s">
        <v>326</v>
      </c>
      <c r="C1002" s="24">
        <f>C1003+C1004+C1005+C1006</f>
        <v>240000</v>
      </c>
      <c r="D1002" s="24">
        <f t="shared" ref="D1002:AH1002" si="264">D1003+D1004+D1005+D1006</f>
        <v>0</v>
      </c>
      <c r="E1002" s="24">
        <f t="shared" si="264"/>
        <v>0</v>
      </c>
      <c r="F1002" s="24">
        <f t="shared" si="264"/>
        <v>0</v>
      </c>
      <c r="G1002" s="24">
        <f t="shared" si="264"/>
        <v>0</v>
      </c>
      <c r="H1002" s="24">
        <f t="shared" si="264"/>
        <v>0</v>
      </c>
      <c r="I1002" s="24">
        <f t="shared" si="264"/>
        <v>0</v>
      </c>
      <c r="J1002" s="24">
        <f t="shared" si="264"/>
        <v>0</v>
      </c>
      <c r="K1002" s="24">
        <f t="shared" si="264"/>
        <v>0</v>
      </c>
      <c r="L1002" s="24">
        <f t="shared" si="264"/>
        <v>0</v>
      </c>
      <c r="M1002" s="24">
        <f t="shared" si="264"/>
        <v>0</v>
      </c>
      <c r="N1002" s="24">
        <f t="shared" si="264"/>
        <v>0</v>
      </c>
      <c r="O1002" s="24">
        <f t="shared" si="264"/>
        <v>99882.839886039888</v>
      </c>
      <c r="P1002" s="3">
        <f t="shared" si="264"/>
        <v>70596.800000000003</v>
      </c>
      <c r="Q1002" s="3">
        <f t="shared" si="264"/>
        <v>20558.8</v>
      </c>
      <c r="R1002" s="3">
        <f t="shared" si="264"/>
        <v>8727.2398860398862</v>
      </c>
      <c r="S1002" s="24">
        <f>T1002+U1002+V1002</f>
        <v>99882.84</v>
      </c>
      <c r="T1002" s="24">
        <f t="shared" si="264"/>
        <v>70596.789309999993</v>
      </c>
      <c r="U1002" s="24">
        <f t="shared" si="264"/>
        <v>20558.761399999999</v>
      </c>
      <c r="V1002" s="24">
        <f t="shared" si="264"/>
        <v>8727.2892900000006</v>
      </c>
      <c r="W1002" s="24">
        <f t="shared" si="264"/>
        <v>99882.84</v>
      </c>
      <c r="X1002" s="24">
        <f t="shared" si="264"/>
        <v>70596.789309999993</v>
      </c>
      <c r="Y1002" s="24">
        <f t="shared" si="264"/>
        <v>20558.761399999999</v>
      </c>
      <c r="Z1002" s="24">
        <f t="shared" si="264"/>
        <v>8727.2892900000006</v>
      </c>
      <c r="AA1002" s="24">
        <f t="shared" si="264"/>
        <v>0</v>
      </c>
      <c r="AB1002" s="24">
        <f t="shared" si="264"/>
        <v>0</v>
      </c>
      <c r="AC1002" s="24">
        <f t="shared" si="264"/>
        <v>0</v>
      </c>
      <c r="AD1002" s="24">
        <f t="shared" si="264"/>
        <v>0</v>
      </c>
      <c r="AE1002" s="24">
        <f t="shared" si="264"/>
        <v>0</v>
      </c>
      <c r="AF1002" s="24">
        <f t="shared" si="264"/>
        <v>0</v>
      </c>
      <c r="AG1002" s="24">
        <f t="shared" si="264"/>
        <v>0</v>
      </c>
      <c r="AH1002" s="24">
        <f t="shared" si="264"/>
        <v>0</v>
      </c>
      <c r="AI1002" s="10"/>
      <c r="AJ1002" s="10"/>
      <c r="AM1002" s="119">
        <f t="shared" si="260"/>
        <v>0</v>
      </c>
      <c r="AN1002" s="119">
        <f t="shared" si="259"/>
        <v>0</v>
      </c>
      <c r="AO1002" s="33"/>
      <c r="AQ1002" s="59"/>
    </row>
    <row r="1003" spans="1:43" ht="19.899999999999999" customHeight="1" outlineLevel="1" x14ac:dyDescent="0.2">
      <c r="A1003" s="15"/>
      <c r="B1003" s="162" t="s">
        <v>31</v>
      </c>
      <c r="C1003" s="1"/>
      <c r="D1003" s="1">
        <f>C1003</f>
        <v>0</v>
      </c>
      <c r="E1003" s="1"/>
      <c r="F1003" s="1"/>
      <c r="G1003" s="40">
        <f t="shared" ref="G1003:G1006" si="265">H1003+I1003+J1003</f>
        <v>0</v>
      </c>
      <c r="H1003" s="1"/>
      <c r="I1003" s="1"/>
      <c r="J1003" s="1"/>
      <c r="K1003" s="40"/>
      <c r="L1003" s="1"/>
      <c r="M1003" s="1"/>
      <c r="N1003" s="1"/>
      <c r="O1003" s="40">
        <f>P1003+Q1003+R1003</f>
        <v>0</v>
      </c>
      <c r="P1003" s="1"/>
      <c r="Q1003" s="1"/>
      <c r="R1003" s="1"/>
      <c r="S1003" s="24">
        <f t="shared" ref="S1003:S1006" si="266">T1003+U1003+V1003</f>
        <v>0</v>
      </c>
      <c r="T1003" s="1"/>
      <c r="U1003" s="1"/>
      <c r="V1003" s="1"/>
      <c r="W1003" s="40">
        <v>0</v>
      </c>
      <c r="X1003" s="1"/>
      <c r="Y1003" s="1"/>
      <c r="Z1003" s="1"/>
      <c r="AA1003" s="20">
        <f t="shared" ref="AA1003:AA1006" si="267">AB1003+AC1003+AD1003</f>
        <v>0</v>
      </c>
      <c r="AB1003" s="1"/>
      <c r="AC1003" s="40"/>
      <c r="AD1003" s="4"/>
      <c r="AE1003" s="40">
        <f>AF1003+AG1003+AH1003</f>
        <v>0</v>
      </c>
      <c r="AF1003" s="1"/>
      <c r="AG1003" s="40"/>
      <c r="AH1003" s="4"/>
      <c r="AI1003" s="11"/>
      <c r="AJ1003" s="11"/>
      <c r="AM1003" s="119">
        <f t="shared" si="260"/>
        <v>0</v>
      </c>
      <c r="AN1003" s="119">
        <f t="shared" si="259"/>
        <v>0</v>
      </c>
      <c r="AO1003" s="33"/>
      <c r="AQ1003" s="59"/>
    </row>
    <row r="1004" spans="1:43" ht="19.899999999999999" customHeight="1" outlineLevel="1" x14ac:dyDescent="0.2">
      <c r="A1004" s="15"/>
      <c r="B1004" s="162" t="s">
        <v>32</v>
      </c>
      <c r="C1004" s="1">
        <v>240000</v>
      </c>
      <c r="D1004" s="1"/>
      <c r="E1004" s="1"/>
      <c r="F1004" s="1"/>
      <c r="G1004" s="40">
        <f t="shared" si="265"/>
        <v>0</v>
      </c>
      <c r="H1004" s="1"/>
      <c r="I1004" s="1"/>
      <c r="J1004" s="1"/>
      <c r="K1004" s="40"/>
      <c r="L1004" s="1"/>
      <c r="M1004" s="1"/>
      <c r="N1004" s="1"/>
      <c r="O1004" s="40">
        <f>P1004+Q1004+R1004</f>
        <v>99882.839886039888</v>
      </c>
      <c r="P1004" s="1">
        <v>70596.800000000003</v>
      </c>
      <c r="Q1004" s="1">
        <v>20558.8</v>
      </c>
      <c r="R1004" s="1">
        <f>Q1004*29.8/70.2</f>
        <v>8727.2398860398862</v>
      </c>
      <c r="S1004" s="24">
        <f t="shared" si="266"/>
        <v>99882.84</v>
      </c>
      <c r="T1004" s="1">
        <v>70596.789309999993</v>
      </c>
      <c r="U1004" s="1">
        <v>20558.761399999999</v>
      </c>
      <c r="V1004" s="1">
        <v>8727.2892900000006</v>
      </c>
      <c r="W1004" s="40">
        <f>X1004+Y1004+Z1004</f>
        <v>99882.84</v>
      </c>
      <c r="X1004" s="1">
        <f>T1004</f>
        <v>70596.789309999993</v>
      </c>
      <c r="Y1004" s="1">
        <f>U1004</f>
        <v>20558.761399999999</v>
      </c>
      <c r="Z1004" s="1">
        <f>V1004</f>
        <v>8727.2892900000006</v>
      </c>
      <c r="AA1004" s="20">
        <f t="shared" si="267"/>
        <v>0</v>
      </c>
      <c r="AB1004" s="1">
        <f>X1004-T1004</f>
        <v>0</v>
      </c>
      <c r="AC1004" s="1">
        <f t="shared" ref="AC1004:AD1004" si="268">Y1004-U1004</f>
        <v>0</v>
      </c>
      <c r="AD1004" s="1">
        <f t="shared" si="268"/>
        <v>0</v>
      </c>
      <c r="AE1004" s="40">
        <f>AF1004+AG1004+AH1004</f>
        <v>0</v>
      </c>
      <c r="AF1004" s="1"/>
      <c r="AG1004" s="40"/>
      <c r="AH1004" s="4"/>
      <c r="AI1004" s="11"/>
      <c r="AJ1004" s="11"/>
      <c r="AM1004" s="119">
        <f t="shared" si="260"/>
        <v>0</v>
      </c>
      <c r="AN1004" s="119">
        <f t="shared" si="259"/>
        <v>0</v>
      </c>
      <c r="AO1004" s="33"/>
      <c r="AQ1004" s="59"/>
    </row>
    <row r="1005" spans="1:43" ht="19.899999999999999" customHeight="1" outlineLevel="1" x14ac:dyDescent="0.2">
      <c r="A1005" s="15"/>
      <c r="B1005" s="162" t="s">
        <v>33</v>
      </c>
      <c r="C1005" s="1"/>
      <c r="D1005" s="1"/>
      <c r="E1005" s="1"/>
      <c r="F1005" s="1"/>
      <c r="G1005" s="40">
        <f t="shared" si="265"/>
        <v>0</v>
      </c>
      <c r="H1005" s="1"/>
      <c r="I1005" s="1"/>
      <c r="J1005" s="1"/>
      <c r="K1005" s="40"/>
      <c r="L1005" s="1"/>
      <c r="M1005" s="1"/>
      <c r="N1005" s="1"/>
      <c r="O1005" s="40">
        <f>P1005+Q1005+R1005</f>
        <v>0</v>
      </c>
      <c r="P1005" s="1"/>
      <c r="Q1005" s="1"/>
      <c r="R1005" s="1"/>
      <c r="S1005" s="24">
        <f t="shared" si="266"/>
        <v>0</v>
      </c>
      <c r="T1005" s="1"/>
      <c r="U1005" s="1"/>
      <c r="V1005" s="1"/>
      <c r="W1005" s="40">
        <v>0</v>
      </c>
      <c r="X1005" s="1"/>
      <c r="Y1005" s="1"/>
      <c r="Z1005" s="1"/>
      <c r="AA1005" s="20">
        <f t="shared" si="267"/>
        <v>0</v>
      </c>
      <c r="AB1005" s="1"/>
      <c r="AC1005" s="40"/>
      <c r="AD1005" s="4"/>
      <c r="AE1005" s="40">
        <f>AF1005+AG1005+AH1005</f>
        <v>0</v>
      </c>
      <c r="AF1005" s="1"/>
      <c r="AG1005" s="40"/>
      <c r="AH1005" s="4"/>
      <c r="AI1005" s="11"/>
      <c r="AJ1005" s="11"/>
      <c r="AM1005" s="119">
        <f t="shared" si="260"/>
        <v>0</v>
      </c>
      <c r="AN1005" s="119">
        <f t="shared" si="259"/>
        <v>0</v>
      </c>
      <c r="AO1005" s="33"/>
      <c r="AQ1005" s="59"/>
    </row>
    <row r="1006" spans="1:43" ht="19.899999999999999" customHeight="1" outlineLevel="1" x14ac:dyDescent="0.2">
      <c r="A1006" s="15"/>
      <c r="B1006" s="162" t="s">
        <v>34</v>
      </c>
      <c r="C1006" s="1"/>
      <c r="D1006" s="1"/>
      <c r="E1006" s="1"/>
      <c r="F1006" s="1"/>
      <c r="G1006" s="40">
        <f t="shared" si="265"/>
        <v>0</v>
      </c>
      <c r="H1006" s="1"/>
      <c r="I1006" s="1"/>
      <c r="J1006" s="1"/>
      <c r="K1006" s="40"/>
      <c r="L1006" s="1"/>
      <c r="M1006" s="1"/>
      <c r="N1006" s="1"/>
      <c r="O1006" s="40">
        <f>P1006+Q1006+R1006</f>
        <v>0</v>
      </c>
      <c r="P1006" s="1"/>
      <c r="Q1006" s="1"/>
      <c r="R1006" s="1"/>
      <c r="S1006" s="24">
        <f t="shared" si="266"/>
        <v>0</v>
      </c>
      <c r="T1006" s="1"/>
      <c r="U1006" s="1"/>
      <c r="V1006" s="1"/>
      <c r="W1006" s="40">
        <f>X1006+Y1006+Z1006</f>
        <v>0</v>
      </c>
      <c r="X1006" s="1"/>
      <c r="Y1006" s="1"/>
      <c r="Z1006" s="1"/>
      <c r="AA1006" s="20">
        <f t="shared" si="267"/>
        <v>0</v>
      </c>
      <c r="AB1006" s="1"/>
      <c r="AC1006" s="40"/>
      <c r="AD1006" s="4"/>
      <c r="AE1006" s="40">
        <f>AF1006+AG1006+AH1006</f>
        <v>0</v>
      </c>
      <c r="AF1006" s="1"/>
      <c r="AG1006" s="40"/>
      <c r="AH1006" s="4"/>
      <c r="AI1006" s="11"/>
      <c r="AJ1006" s="11"/>
      <c r="AM1006" s="119">
        <f t="shared" si="260"/>
        <v>0</v>
      </c>
      <c r="AN1006" s="119">
        <f t="shared" si="259"/>
        <v>0</v>
      </c>
      <c r="AO1006" s="33"/>
      <c r="AQ1006" s="59"/>
    </row>
    <row r="1007" spans="1:43" ht="42" customHeight="1" outlineLevel="1" x14ac:dyDescent="0.2">
      <c r="A1007" s="15">
        <v>184</v>
      </c>
      <c r="B1007" s="162" t="s">
        <v>215</v>
      </c>
      <c r="C1007" s="24">
        <f>C1008+C1009+C1010+C1011</f>
        <v>240000</v>
      </c>
      <c r="D1007" s="24">
        <f t="shared" ref="D1007:AH1007" si="269">D1008+D1009+D1010+D1011</f>
        <v>0</v>
      </c>
      <c r="E1007" s="24">
        <f t="shared" si="269"/>
        <v>0</v>
      </c>
      <c r="F1007" s="24">
        <f t="shared" si="269"/>
        <v>0</v>
      </c>
      <c r="G1007" s="24">
        <f t="shared" si="269"/>
        <v>0</v>
      </c>
      <c r="H1007" s="24">
        <f t="shared" si="269"/>
        <v>0</v>
      </c>
      <c r="I1007" s="24">
        <f t="shared" si="269"/>
        <v>0</v>
      </c>
      <c r="J1007" s="24">
        <f t="shared" si="269"/>
        <v>0</v>
      </c>
      <c r="K1007" s="24">
        <f t="shared" si="269"/>
        <v>0</v>
      </c>
      <c r="L1007" s="24">
        <f t="shared" si="269"/>
        <v>0</v>
      </c>
      <c r="M1007" s="24">
        <f t="shared" si="269"/>
        <v>0</v>
      </c>
      <c r="N1007" s="24">
        <f t="shared" si="269"/>
        <v>0</v>
      </c>
      <c r="O1007" s="24">
        <f t="shared" si="269"/>
        <v>80103.352706552716</v>
      </c>
      <c r="P1007" s="3">
        <f t="shared" si="269"/>
        <v>60596.800000000003</v>
      </c>
      <c r="Q1007" s="3">
        <f t="shared" si="269"/>
        <v>13693.6</v>
      </c>
      <c r="R1007" s="3">
        <f t="shared" si="269"/>
        <v>5812.9527065527063</v>
      </c>
      <c r="S1007" s="24">
        <f>T1007+U1007+V1007</f>
        <v>80103.346560000005</v>
      </c>
      <c r="T1007" s="24">
        <f t="shared" si="269"/>
        <v>60596.79982</v>
      </c>
      <c r="U1007" s="24">
        <f t="shared" si="269"/>
        <v>13693.55674</v>
      </c>
      <c r="V1007" s="24">
        <f t="shared" si="269"/>
        <v>5812.99</v>
      </c>
      <c r="W1007" s="24">
        <f t="shared" si="269"/>
        <v>80103.346740000008</v>
      </c>
      <c r="X1007" s="24">
        <f t="shared" si="269"/>
        <v>60596.800000000003</v>
      </c>
      <c r="Y1007" s="24">
        <f t="shared" si="269"/>
        <v>13693.55674</v>
      </c>
      <c r="Z1007" s="24">
        <f t="shared" si="269"/>
        <v>5812.99</v>
      </c>
      <c r="AA1007" s="24">
        <f t="shared" si="269"/>
        <v>1.8000000272877514E-4</v>
      </c>
      <c r="AB1007" s="24">
        <f t="shared" si="269"/>
        <v>1.8000000272877514E-4</v>
      </c>
      <c r="AC1007" s="24">
        <f t="shared" si="269"/>
        <v>0</v>
      </c>
      <c r="AD1007" s="24">
        <f t="shared" si="269"/>
        <v>0</v>
      </c>
      <c r="AE1007" s="24">
        <f t="shared" si="269"/>
        <v>0</v>
      </c>
      <c r="AF1007" s="24">
        <f t="shared" si="269"/>
        <v>0</v>
      </c>
      <c r="AG1007" s="24">
        <f t="shared" si="269"/>
        <v>0</v>
      </c>
      <c r="AH1007" s="24">
        <f t="shared" si="269"/>
        <v>0</v>
      </c>
      <c r="AI1007" s="10"/>
      <c r="AJ1007" s="10"/>
      <c r="AM1007" s="119">
        <f t="shared" si="260"/>
        <v>1.8000000272877514E-4</v>
      </c>
      <c r="AN1007" s="119">
        <f t="shared" si="259"/>
        <v>1.8000000272877514E-4</v>
      </c>
      <c r="AO1007" s="33"/>
      <c r="AQ1007" s="59"/>
    </row>
    <row r="1008" spans="1:43" ht="19.899999999999999" customHeight="1" outlineLevel="1" x14ac:dyDescent="0.2">
      <c r="A1008" s="15"/>
      <c r="B1008" s="162" t="s">
        <v>31</v>
      </c>
      <c r="C1008" s="1"/>
      <c r="D1008" s="1">
        <f>C1008</f>
        <v>0</v>
      </c>
      <c r="E1008" s="1"/>
      <c r="F1008" s="1"/>
      <c r="G1008" s="40">
        <f t="shared" ref="G1008:G1011" si="270">H1008+I1008+J1008</f>
        <v>0</v>
      </c>
      <c r="H1008" s="1"/>
      <c r="I1008" s="1"/>
      <c r="J1008" s="1"/>
      <c r="K1008" s="40"/>
      <c r="L1008" s="1"/>
      <c r="M1008" s="1"/>
      <c r="N1008" s="1"/>
      <c r="O1008" s="40">
        <f>P1008+Q1008+R1008</f>
        <v>0</v>
      </c>
      <c r="P1008" s="1"/>
      <c r="Q1008" s="1"/>
      <c r="R1008" s="1"/>
      <c r="S1008" s="24">
        <f t="shared" ref="S1008:S1011" si="271">T1008+U1008+V1008</f>
        <v>0</v>
      </c>
      <c r="T1008" s="1"/>
      <c r="U1008" s="1"/>
      <c r="V1008" s="1"/>
      <c r="W1008" s="40">
        <v>0</v>
      </c>
      <c r="X1008" s="1"/>
      <c r="Y1008" s="1"/>
      <c r="Z1008" s="1"/>
      <c r="AA1008" s="20">
        <f t="shared" ref="AA1008:AA1011" si="272">AB1008+AC1008+AD1008</f>
        <v>0</v>
      </c>
      <c r="AB1008" s="1"/>
      <c r="AC1008" s="40"/>
      <c r="AD1008" s="4"/>
      <c r="AE1008" s="40">
        <f>AF1008+AG1008+AH1008</f>
        <v>0</v>
      </c>
      <c r="AF1008" s="1"/>
      <c r="AG1008" s="40"/>
      <c r="AH1008" s="4"/>
      <c r="AI1008" s="11"/>
      <c r="AJ1008" s="11"/>
      <c r="AM1008" s="119">
        <f t="shared" si="260"/>
        <v>0</v>
      </c>
      <c r="AN1008" s="119">
        <f t="shared" si="259"/>
        <v>0</v>
      </c>
      <c r="AO1008" s="33"/>
      <c r="AQ1008" s="59"/>
    </row>
    <row r="1009" spans="1:43" ht="19.899999999999999" customHeight="1" outlineLevel="1" x14ac:dyDescent="0.2">
      <c r="A1009" s="15"/>
      <c r="B1009" s="162" t="s">
        <v>32</v>
      </c>
      <c r="C1009" s="1">
        <v>240000</v>
      </c>
      <c r="D1009" s="1"/>
      <c r="E1009" s="1"/>
      <c r="F1009" s="1"/>
      <c r="G1009" s="40">
        <f t="shared" si="270"/>
        <v>0</v>
      </c>
      <c r="H1009" s="1"/>
      <c r="I1009" s="1"/>
      <c r="J1009" s="1"/>
      <c r="K1009" s="40"/>
      <c r="L1009" s="1"/>
      <c r="M1009" s="1"/>
      <c r="N1009" s="1"/>
      <c r="O1009" s="40">
        <f>P1009+Q1009+R1009</f>
        <v>80103.352706552716</v>
      </c>
      <c r="P1009" s="1">
        <v>60596.800000000003</v>
      </c>
      <c r="Q1009" s="1">
        <v>13693.6</v>
      </c>
      <c r="R1009" s="1">
        <f>Q1009*29.8/70.2</f>
        <v>5812.9527065527063</v>
      </c>
      <c r="S1009" s="24">
        <f t="shared" si="271"/>
        <v>80103.346560000005</v>
      </c>
      <c r="T1009" s="1">
        <v>60596.79982</v>
      </c>
      <c r="U1009" s="1">
        <v>13693.55674</v>
      </c>
      <c r="V1009" s="1">
        <v>5812.99</v>
      </c>
      <c r="W1009" s="40">
        <f>X1009+Y1009+Z1009</f>
        <v>80103.346740000008</v>
      </c>
      <c r="X1009" s="1">
        <v>60596.800000000003</v>
      </c>
      <c r="Y1009" s="1">
        <f>U1009</f>
        <v>13693.55674</v>
      </c>
      <c r="Z1009" s="1">
        <f>V1009</f>
        <v>5812.99</v>
      </c>
      <c r="AA1009" s="20">
        <f t="shared" si="272"/>
        <v>1.8000000272877514E-4</v>
      </c>
      <c r="AB1009" s="1">
        <f>X1009-T1009</f>
        <v>1.8000000272877514E-4</v>
      </c>
      <c r="AC1009" s="40">
        <f>Y1009-U1009</f>
        <v>0</v>
      </c>
      <c r="AD1009" s="4">
        <f>Z1009-V1009</f>
        <v>0</v>
      </c>
      <c r="AE1009" s="40">
        <f>AF1009+AG1009+AH1009</f>
        <v>0</v>
      </c>
      <c r="AF1009" s="1"/>
      <c r="AG1009" s="40"/>
      <c r="AH1009" s="4"/>
      <c r="AI1009" s="11"/>
      <c r="AJ1009" s="11"/>
      <c r="AM1009" s="119">
        <f t="shared" si="260"/>
        <v>1.8000000272877514E-4</v>
      </c>
      <c r="AN1009" s="119">
        <f t="shared" si="259"/>
        <v>1.8000000272877514E-4</v>
      </c>
      <c r="AO1009" s="33"/>
      <c r="AQ1009" s="59"/>
    </row>
    <row r="1010" spans="1:43" ht="19.899999999999999" customHeight="1" outlineLevel="1" x14ac:dyDescent="0.2">
      <c r="A1010" s="15"/>
      <c r="B1010" s="162" t="s">
        <v>33</v>
      </c>
      <c r="C1010" s="1"/>
      <c r="D1010" s="1"/>
      <c r="E1010" s="1"/>
      <c r="F1010" s="1"/>
      <c r="G1010" s="40">
        <f t="shared" si="270"/>
        <v>0</v>
      </c>
      <c r="H1010" s="1"/>
      <c r="I1010" s="1"/>
      <c r="J1010" s="1"/>
      <c r="K1010" s="40"/>
      <c r="L1010" s="1"/>
      <c r="M1010" s="1"/>
      <c r="N1010" s="1"/>
      <c r="O1010" s="40">
        <f>P1010+Q1010+R1010</f>
        <v>0</v>
      </c>
      <c r="P1010" s="1"/>
      <c r="Q1010" s="1"/>
      <c r="R1010" s="1"/>
      <c r="S1010" s="24">
        <f t="shared" si="271"/>
        <v>0</v>
      </c>
      <c r="T1010" s="1"/>
      <c r="U1010" s="1"/>
      <c r="V1010" s="1"/>
      <c r="W1010" s="40">
        <v>0</v>
      </c>
      <c r="X1010" s="1"/>
      <c r="Y1010" s="1"/>
      <c r="Z1010" s="1"/>
      <c r="AA1010" s="20">
        <f t="shared" si="272"/>
        <v>0</v>
      </c>
      <c r="AB1010" s="1"/>
      <c r="AC1010" s="40"/>
      <c r="AD1010" s="4"/>
      <c r="AE1010" s="40">
        <f>AF1010+AG1010+AH1010</f>
        <v>0</v>
      </c>
      <c r="AF1010" s="1"/>
      <c r="AG1010" s="40"/>
      <c r="AH1010" s="4"/>
      <c r="AI1010" s="11"/>
      <c r="AJ1010" s="11"/>
      <c r="AM1010" s="119">
        <f t="shared" si="260"/>
        <v>0</v>
      </c>
      <c r="AN1010" s="119">
        <f t="shared" si="259"/>
        <v>0</v>
      </c>
      <c r="AO1010" s="33"/>
      <c r="AQ1010" s="59"/>
    </row>
    <row r="1011" spans="1:43" ht="19.899999999999999" customHeight="1" outlineLevel="1" x14ac:dyDescent="0.2">
      <c r="A1011" s="15"/>
      <c r="B1011" s="162" t="s">
        <v>34</v>
      </c>
      <c r="C1011" s="1"/>
      <c r="D1011" s="1"/>
      <c r="E1011" s="1"/>
      <c r="F1011" s="1"/>
      <c r="G1011" s="40">
        <f t="shared" si="270"/>
        <v>0</v>
      </c>
      <c r="H1011" s="1"/>
      <c r="I1011" s="1"/>
      <c r="J1011" s="1"/>
      <c r="K1011" s="40"/>
      <c r="L1011" s="1"/>
      <c r="M1011" s="1"/>
      <c r="N1011" s="1"/>
      <c r="O1011" s="40">
        <f>P1011+Q1011+R1011</f>
        <v>0</v>
      </c>
      <c r="P1011" s="1"/>
      <c r="Q1011" s="1"/>
      <c r="R1011" s="1"/>
      <c r="S1011" s="24">
        <f t="shared" si="271"/>
        <v>0</v>
      </c>
      <c r="T1011" s="1"/>
      <c r="U1011" s="1"/>
      <c r="V1011" s="1"/>
      <c r="W1011" s="40">
        <f>X1011+Y1011+Z1011</f>
        <v>0</v>
      </c>
      <c r="X1011" s="1"/>
      <c r="Y1011" s="1"/>
      <c r="Z1011" s="1"/>
      <c r="AA1011" s="20">
        <f t="shared" si="272"/>
        <v>0</v>
      </c>
      <c r="AB1011" s="1"/>
      <c r="AC1011" s="40"/>
      <c r="AD1011" s="4"/>
      <c r="AE1011" s="40">
        <f>AF1011+AG1011+AH1011</f>
        <v>0</v>
      </c>
      <c r="AF1011" s="1"/>
      <c r="AG1011" s="40"/>
      <c r="AH1011" s="4"/>
      <c r="AI1011" s="11"/>
      <c r="AJ1011" s="11"/>
      <c r="AM1011" s="119">
        <f t="shared" si="260"/>
        <v>0</v>
      </c>
      <c r="AN1011" s="119">
        <f t="shared" si="259"/>
        <v>0</v>
      </c>
      <c r="AO1011" s="33"/>
      <c r="AQ1011" s="59"/>
    </row>
    <row r="1012" spans="1:43" ht="43.5" customHeight="1" outlineLevel="1" x14ac:dyDescent="0.2">
      <c r="A1012" s="15">
        <v>185</v>
      </c>
      <c r="B1012" s="162" t="s">
        <v>216</v>
      </c>
      <c r="C1012" s="24">
        <f>C1013+C1014+C1015+C1016</f>
        <v>240000</v>
      </c>
      <c r="D1012" s="24">
        <f t="shared" ref="D1012:AH1012" si="273">D1013+D1014+D1015+D1016</f>
        <v>0</v>
      </c>
      <c r="E1012" s="24">
        <f t="shared" si="273"/>
        <v>0</v>
      </c>
      <c r="F1012" s="24">
        <f t="shared" si="273"/>
        <v>0</v>
      </c>
      <c r="G1012" s="24">
        <f t="shared" si="273"/>
        <v>0</v>
      </c>
      <c r="H1012" s="24">
        <f t="shared" si="273"/>
        <v>0</v>
      </c>
      <c r="I1012" s="24">
        <f t="shared" si="273"/>
        <v>0</v>
      </c>
      <c r="J1012" s="24">
        <f t="shared" si="273"/>
        <v>0</v>
      </c>
      <c r="K1012" s="24">
        <f t="shared" si="273"/>
        <v>0</v>
      </c>
      <c r="L1012" s="24">
        <f t="shared" si="273"/>
        <v>0</v>
      </c>
      <c r="M1012" s="24">
        <f t="shared" si="273"/>
        <v>0</v>
      </c>
      <c r="N1012" s="24">
        <f t="shared" si="273"/>
        <v>0</v>
      </c>
      <c r="O1012" s="24">
        <f t="shared" si="273"/>
        <v>80103.352706552716</v>
      </c>
      <c r="P1012" s="3">
        <f t="shared" si="273"/>
        <v>60596.800000000003</v>
      </c>
      <c r="Q1012" s="3">
        <f t="shared" si="273"/>
        <v>13693.6</v>
      </c>
      <c r="R1012" s="3">
        <f t="shared" si="273"/>
        <v>5812.9527065527063</v>
      </c>
      <c r="S1012" s="24">
        <f>T1012+U1012+V1012</f>
        <v>80103.34739000001</v>
      </c>
      <c r="T1012" s="24">
        <f t="shared" si="273"/>
        <v>60596.80053</v>
      </c>
      <c r="U1012" s="24">
        <f t="shared" si="273"/>
        <v>13693.556860000001</v>
      </c>
      <c r="V1012" s="24">
        <f t="shared" si="273"/>
        <v>5812.99</v>
      </c>
      <c r="W1012" s="24">
        <f t="shared" si="273"/>
        <v>80103.346860000005</v>
      </c>
      <c r="X1012" s="24">
        <f t="shared" si="273"/>
        <v>60596.800000000003</v>
      </c>
      <c r="Y1012" s="24">
        <f t="shared" si="273"/>
        <v>13693.556860000001</v>
      </c>
      <c r="Z1012" s="24">
        <f t="shared" si="273"/>
        <v>5812.99</v>
      </c>
      <c r="AA1012" s="24">
        <f t="shared" si="273"/>
        <v>-5.2999999752501026E-4</v>
      </c>
      <c r="AB1012" s="24">
        <f t="shared" si="273"/>
        <v>-5.2999999752501026E-4</v>
      </c>
      <c r="AC1012" s="24">
        <f t="shared" si="273"/>
        <v>0</v>
      </c>
      <c r="AD1012" s="24">
        <f t="shared" si="273"/>
        <v>0</v>
      </c>
      <c r="AE1012" s="24">
        <f t="shared" si="273"/>
        <v>0</v>
      </c>
      <c r="AF1012" s="24">
        <f t="shared" si="273"/>
        <v>0</v>
      </c>
      <c r="AG1012" s="24">
        <f t="shared" si="273"/>
        <v>0</v>
      </c>
      <c r="AH1012" s="24">
        <f t="shared" si="273"/>
        <v>0</v>
      </c>
      <c r="AI1012" s="10"/>
      <c r="AJ1012" s="10"/>
      <c r="AM1012" s="119">
        <f t="shared" si="260"/>
        <v>-5.3000000480096787E-4</v>
      </c>
      <c r="AN1012" s="119">
        <f t="shared" si="259"/>
        <v>-5.2999999752501026E-4</v>
      </c>
      <c r="AO1012" s="33"/>
      <c r="AQ1012" s="59"/>
    </row>
    <row r="1013" spans="1:43" ht="19.899999999999999" customHeight="1" outlineLevel="1" x14ac:dyDescent="0.2">
      <c r="A1013" s="15"/>
      <c r="B1013" s="162" t="s">
        <v>31</v>
      </c>
      <c r="C1013" s="1"/>
      <c r="D1013" s="1">
        <f>C1013</f>
        <v>0</v>
      </c>
      <c r="E1013" s="1"/>
      <c r="F1013" s="1"/>
      <c r="G1013" s="40">
        <f t="shared" ref="G1013:G1016" si="274">H1013+I1013+J1013</f>
        <v>0</v>
      </c>
      <c r="H1013" s="1"/>
      <c r="I1013" s="1"/>
      <c r="J1013" s="1"/>
      <c r="K1013" s="40"/>
      <c r="L1013" s="1"/>
      <c r="M1013" s="1"/>
      <c r="N1013" s="1"/>
      <c r="O1013" s="40">
        <f>P1013+Q1013+R1013</f>
        <v>0</v>
      </c>
      <c r="P1013" s="1"/>
      <c r="Q1013" s="1"/>
      <c r="R1013" s="1"/>
      <c r="S1013" s="24">
        <f t="shared" ref="S1013:S1016" si="275">T1013+U1013+V1013</f>
        <v>0</v>
      </c>
      <c r="T1013" s="1"/>
      <c r="U1013" s="1"/>
      <c r="V1013" s="1"/>
      <c r="W1013" s="40">
        <v>0</v>
      </c>
      <c r="X1013" s="1"/>
      <c r="Y1013" s="1"/>
      <c r="Z1013" s="1"/>
      <c r="AA1013" s="20">
        <f t="shared" ref="AA1013:AA1016" si="276">AB1013+AC1013+AD1013</f>
        <v>0</v>
      </c>
      <c r="AB1013" s="1"/>
      <c r="AC1013" s="40"/>
      <c r="AD1013" s="4"/>
      <c r="AE1013" s="40">
        <f>AF1013+AG1013+AH1013</f>
        <v>0</v>
      </c>
      <c r="AF1013" s="1"/>
      <c r="AG1013" s="40"/>
      <c r="AH1013" s="4"/>
      <c r="AI1013" s="11"/>
      <c r="AJ1013" s="11"/>
      <c r="AM1013" s="119">
        <f t="shared" si="260"/>
        <v>0</v>
      </c>
      <c r="AN1013" s="119">
        <f t="shared" si="259"/>
        <v>0</v>
      </c>
      <c r="AO1013" s="33"/>
      <c r="AQ1013" s="59"/>
    </row>
    <row r="1014" spans="1:43" ht="19.899999999999999" customHeight="1" outlineLevel="1" x14ac:dyDescent="0.2">
      <c r="A1014" s="15"/>
      <c r="B1014" s="162" t="s">
        <v>32</v>
      </c>
      <c r="C1014" s="1">
        <v>240000</v>
      </c>
      <c r="D1014" s="1"/>
      <c r="E1014" s="1"/>
      <c r="F1014" s="1"/>
      <c r="G1014" s="40">
        <f t="shared" si="274"/>
        <v>0</v>
      </c>
      <c r="H1014" s="1"/>
      <c r="I1014" s="1"/>
      <c r="J1014" s="1"/>
      <c r="K1014" s="40"/>
      <c r="L1014" s="1"/>
      <c r="M1014" s="1"/>
      <c r="N1014" s="1"/>
      <c r="O1014" s="40">
        <f>P1014+Q1014+R1014</f>
        <v>80103.352706552716</v>
      </c>
      <c r="P1014" s="1">
        <v>60596.800000000003</v>
      </c>
      <c r="Q1014" s="1">
        <v>13693.6</v>
      </c>
      <c r="R1014" s="1">
        <f>Q1014*29.8/70.2</f>
        <v>5812.9527065527063</v>
      </c>
      <c r="S1014" s="24">
        <f t="shared" si="275"/>
        <v>80103.34739000001</v>
      </c>
      <c r="T1014" s="1">
        <v>60596.80053</v>
      </c>
      <c r="U1014" s="1">
        <v>13693.556860000001</v>
      </c>
      <c r="V1014" s="1">
        <v>5812.99</v>
      </c>
      <c r="W1014" s="40">
        <f>X1014+Y1014+Z1014</f>
        <v>80103.346860000005</v>
      </c>
      <c r="X1014" s="1">
        <v>60596.800000000003</v>
      </c>
      <c r="Y1014" s="1">
        <f>U1014</f>
        <v>13693.556860000001</v>
      </c>
      <c r="Z1014" s="1">
        <f>V1014</f>
        <v>5812.99</v>
      </c>
      <c r="AA1014" s="20">
        <f t="shared" si="276"/>
        <v>-5.2999999752501026E-4</v>
      </c>
      <c r="AB1014" s="1">
        <f>X1014-T1014</f>
        <v>-5.2999999752501026E-4</v>
      </c>
      <c r="AC1014" s="1">
        <f t="shared" ref="AC1014:AD1014" si="277">Y1014-U1014</f>
        <v>0</v>
      </c>
      <c r="AD1014" s="1">
        <f t="shared" si="277"/>
        <v>0</v>
      </c>
      <c r="AE1014" s="40">
        <f>AF1014+AG1014+AH1014</f>
        <v>0</v>
      </c>
      <c r="AF1014" s="1"/>
      <c r="AG1014" s="40"/>
      <c r="AH1014" s="4"/>
      <c r="AI1014" s="11"/>
      <c r="AJ1014" s="11"/>
      <c r="AM1014" s="119">
        <f t="shared" si="260"/>
        <v>-5.3000000480096787E-4</v>
      </c>
      <c r="AN1014" s="119">
        <f t="shared" si="259"/>
        <v>-5.2999999752501026E-4</v>
      </c>
      <c r="AO1014" s="33"/>
      <c r="AQ1014" s="59"/>
    </row>
    <row r="1015" spans="1:43" ht="19.899999999999999" customHeight="1" outlineLevel="1" x14ac:dyDescent="0.2">
      <c r="A1015" s="15"/>
      <c r="B1015" s="162" t="s">
        <v>33</v>
      </c>
      <c r="C1015" s="1"/>
      <c r="D1015" s="1"/>
      <c r="E1015" s="1"/>
      <c r="F1015" s="1"/>
      <c r="G1015" s="40">
        <f t="shared" si="274"/>
        <v>0</v>
      </c>
      <c r="H1015" s="1"/>
      <c r="I1015" s="1"/>
      <c r="J1015" s="1"/>
      <c r="K1015" s="40"/>
      <c r="L1015" s="1"/>
      <c r="M1015" s="1"/>
      <c r="N1015" s="1"/>
      <c r="O1015" s="40">
        <f>P1015+Q1015+R1015</f>
        <v>0</v>
      </c>
      <c r="P1015" s="1"/>
      <c r="Q1015" s="1"/>
      <c r="R1015" s="1"/>
      <c r="S1015" s="24">
        <f t="shared" si="275"/>
        <v>0</v>
      </c>
      <c r="T1015" s="1"/>
      <c r="U1015" s="1"/>
      <c r="V1015" s="1"/>
      <c r="W1015" s="40">
        <v>0</v>
      </c>
      <c r="X1015" s="1"/>
      <c r="Y1015" s="1"/>
      <c r="Z1015" s="1"/>
      <c r="AA1015" s="20">
        <f t="shared" si="276"/>
        <v>0</v>
      </c>
      <c r="AB1015" s="1"/>
      <c r="AC1015" s="40"/>
      <c r="AD1015" s="4"/>
      <c r="AE1015" s="40">
        <f>AF1015+AG1015+AH1015</f>
        <v>0</v>
      </c>
      <c r="AF1015" s="1"/>
      <c r="AG1015" s="40"/>
      <c r="AH1015" s="4"/>
      <c r="AI1015" s="11"/>
      <c r="AJ1015" s="11"/>
      <c r="AM1015" s="119">
        <f t="shared" si="260"/>
        <v>0</v>
      </c>
      <c r="AN1015" s="119">
        <f t="shared" si="259"/>
        <v>0</v>
      </c>
      <c r="AO1015" s="33"/>
      <c r="AQ1015" s="59"/>
    </row>
    <row r="1016" spans="1:43" ht="19.899999999999999" customHeight="1" outlineLevel="1" x14ac:dyDescent="0.2">
      <c r="A1016" s="15"/>
      <c r="B1016" s="162" t="s">
        <v>34</v>
      </c>
      <c r="C1016" s="1"/>
      <c r="D1016" s="1"/>
      <c r="E1016" s="1"/>
      <c r="F1016" s="1"/>
      <c r="G1016" s="40">
        <f t="shared" si="274"/>
        <v>0</v>
      </c>
      <c r="H1016" s="1"/>
      <c r="I1016" s="1"/>
      <c r="J1016" s="1"/>
      <c r="K1016" s="40"/>
      <c r="L1016" s="1"/>
      <c r="M1016" s="1"/>
      <c r="N1016" s="1"/>
      <c r="O1016" s="40">
        <f>P1016+Q1016+R1016</f>
        <v>0</v>
      </c>
      <c r="P1016" s="1"/>
      <c r="Q1016" s="1"/>
      <c r="R1016" s="1"/>
      <c r="S1016" s="24">
        <f t="shared" si="275"/>
        <v>0</v>
      </c>
      <c r="T1016" s="1"/>
      <c r="U1016" s="1"/>
      <c r="V1016" s="1"/>
      <c r="W1016" s="40">
        <f>X1016+Y1016+Z1016</f>
        <v>0</v>
      </c>
      <c r="X1016" s="1"/>
      <c r="Y1016" s="1"/>
      <c r="Z1016" s="1"/>
      <c r="AA1016" s="20">
        <f t="shared" si="276"/>
        <v>0</v>
      </c>
      <c r="AB1016" s="1"/>
      <c r="AC1016" s="40"/>
      <c r="AD1016" s="4"/>
      <c r="AE1016" s="40">
        <f>AF1016+AG1016+AH1016</f>
        <v>0</v>
      </c>
      <c r="AF1016" s="1"/>
      <c r="AG1016" s="40"/>
      <c r="AH1016" s="4"/>
      <c r="AI1016" s="11"/>
      <c r="AJ1016" s="11"/>
      <c r="AM1016" s="119">
        <f t="shared" si="260"/>
        <v>0</v>
      </c>
      <c r="AN1016" s="119">
        <f t="shared" si="259"/>
        <v>0</v>
      </c>
      <c r="AO1016" s="33"/>
      <c r="AQ1016" s="59"/>
    </row>
    <row r="1017" spans="1:43" ht="42.75" customHeight="1" outlineLevel="1" x14ac:dyDescent="0.2">
      <c r="A1017" s="15">
        <v>186</v>
      </c>
      <c r="B1017" s="162" t="s">
        <v>217</v>
      </c>
      <c r="C1017" s="24">
        <f>C1018+C1019+C1020+C1021</f>
        <v>200000</v>
      </c>
      <c r="D1017" s="24">
        <f t="shared" ref="D1017:AH1017" si="278">D1018+D1019+D1020+D1021</f>
        <v>0</v>
      </c>
      <c r="E1017" s="24">
        <f t="shared" si="278"/>
        <v>0</v>
      </c>
      <c r="F1017" s="24">
        <f t="shared" si="278"/>
        <v>0</v>
      </c>
      <c r="G1017" s="24">
        <f t="shared" si="278"/>
        <v>0</v>
      </c>
      <c r="H1017" s="24">
        <f t="shared" si="278"/>
        <v>0</v>
      </c>
      <c r="I1017" s="24">
        <f t="shared" si="278"/>
        <v>0</v>
      </c>
      <c r="J1017" s="24">
        <f t="shared" si="278"/>
        <v>0</v>
      </c>
      <c r="K1017" s="24">
        <f t="shared" si="278"/>
        <v>0</v>
      </c>
      <c r="L1017" s="24">
        <f t="shared" si="278"/>
        <v>0</v>
      </c>
      <c r="M1017" s="24">
        <f t="shared" si="278"/>
        <v>0</v>
      </c>
      <c r="N1017" s="24">
        <f t="shared" si="278"/>
        <v>0</v>
      </c>
      <c r="O1017" s="24">
        <f t="shared" si="278"/>
        <v>80103.352706552716</v>
      </c>
      <c r="P1017" s="3">
        <f t="shared" si="278"/>
        <v>60596.800000000003</v>
      </c>
      <c r="Q1017" s="3">
        <f t="shared" si="278"/>
        <v>13693.6</v>
      </c>
      <c r="R1017" s="3">
        <f t="shared" si="278"/>
        <v>5812.9527065527063</v>
      </c>
      <c r="S1017" s="24">
        <f>T1017+U1017+V1017</f>
        <v>80103.353240000011</v>
      </c>
      <c r="T1017" s="24">
        <f t="shared" si="278"/>
        <v>60596.805500000002</v>
      </c>
      <c r="U1017" s="24">
        <f t="shared" si="278"/>
        <v>13693.55774</v>
      </c>
      <c r="V1017" s="24">
        <f t="shared" si="278"/>
        <v>5812.99</v>
      </c>
      <c r="W1017" s="24">
        <f t="shared" si="278"/>
        <v>80103.353240000011</v>
      </c>
      <c r="X1017" s="24">
        <f t="shared" si="278"/>
        <v>60596.805500000002</v>
      </c>
      <c r="Y1017" s="24">
        <f t="shared" si="278"/>
        <v>13693.55774</v>
      </c>
      <c r="Z1017" s="24">
        <f t="shared" si="278"/>
        <v>5812.99</v>
      </c>
      <c r="AA1017" s="24">
        <f t="shared" si="278"/>
        <v>0</v>
      </c>
      <c r="AB1017" s="24">
        <f t="shared" si="278"/>
        <v>0</v>
      </c>
      <c r="AC1017" s="24">
        <f t="shared" si="278"/>
        <v>0</v>
      </c>
      <c r="AD1017" s="24">
        <f t="shared" si="278"/>
        <v>0</v>
      </c>
      <c r="AE1017" s="24">
        <f t="shared" si="278"/>
        <v>0</v>
      </c>
      <c r="AF1017" s="24">
        <f t="shared" si="278"/>
        <v>0</v>
      </c>
      <c r="AG1017" s="24">
        <f t="shared" si="278"/>
        <v>0</v>
      </c>
      <c r="AH1017" s="24">
        <f t="shared" si="278"/>
        <v>0</v>
      </c>
      <c r="AI1017" s="10"/>
      <c r="AJ1017" s="10"/>
      <c r="AM1017" s="119">
        <f t="shared" si="260"/>
        <v>0</v>
      </c>
      <c r="AN1017" s="119">
        <f t="shared" si="259"/>
        <v>0</v>
      </c>
      <c r="AO1017" s="33"/>
      <c r="AQ1017" s="59"/>
    </row>
    <row r="1018" spans="1:43" ht="19.899999999999999" customHeight="1" outlineLevel="1" x14ac:dyDescent="0.2">
      <c r="A1018" s="15"/>
      <c r="B1018" s="162" t="s">
        <v>31</v>
      </c>
      <c r="C1018" s="1"/>
      <c r="D1018" s="1">
        <f>C1018</f>
        <v>0</v>
      </c>
      <c r="E1018" s="1"/>
      <c r="F1018" s="1"/>
      <c r="G1018" s="40">
        <f t="shared" ref="G1018:G1021" si="279">H1018+I1018+J1018</f>
        <v>0</v>
      </c>
      <c r="H1018" s="1"/>
      <c r="I1018" s="1"/>
      <c r="J1018" s="1"/>
      <c r="K1018" s="40"/>
      <c r="L1018" s="1"/>
      <c r="M1018" s="1"/>
      <c r="N1018" s="1"/>
      <c r="O1018" s="40">
        <f>P1018+Q1018+R1018</f>
        <v>0</v>
      </c>
      <c r="P1018" s="1"/>
      <c r="Q1018" s="1"/>
      <c r="R1018" s="1"/>
      <c r="S1018" s="24">
        <f t="shared" ref="S1018:S1021" si="280">T1018+U1018+V1018</f>
        <v>0</v>
      </c>
      <c r="T1018" s="1"/>
      <c r="U1018" s="1"/>
      <c r="V1018" s="1"/>
      <c r="W1018" s="40">
        <v>0</v>
      </c>
      <c r="X1018" s="1"/>
      <c r="Y1018" s="1"/>
      <c r="Z1018" s="1"/>
      <c r="AA1018" s="20">
        <f t="shared" ref="AA1018:AA1021" si="281">AB1018+AC1018+AD1018</f>
        <v>0</v>
      </c>
      <c r="AB1018" s="1"/>
      <c r="AC1018" s="40"/>
      <c r="AD1018" s="4"/>
      <c r="AE1018" s="40">
        <f>AF1018+AG1018+AH1018</f>
        <v>0</v>
      </c>
      <c r="AF1018" s="1"/>
      <c r="AG1018" s="40"/>
      <c r="AH1018" s="4"/>
      <c r="AI1018" s="11"/>
      <c r="AJ1018" s="11"/>
      <c r="AM1018" s="119">
        <f t="shared" si="260"/>
        <v>0</v>
      </c>
      <c r="AN1018" s="119">
        <f t="shared" si="259"/>
        <v>0</v>
      </c>
      <c r="AO1018" s="33"/>
      <c r="AQ1018" s="59"/>
    </row>
    <row r="1019" spans="1:43" ht="19.899999999999999" customHeight="1" outlineLevel="1" x14ac:dyDescent="0.2">
      <c r="A1019" s="15"/>
      <c r="B1019" s="162" t="s">
        <v>32</v>
      </c>
      <c r="C1019" s="1">
        <v>200000</v>
      </c>
      <c r="D1019" s="1"/>
      <c r="E1019" s="1"/>
      <c r="F1019" s="1"/>
      <c r="G1019" s="40">
        <f t="shared" si="279"/>
        <v>0</v>
      </c>
      <c r="H1019" s="1"/>
      <c r="I1019" s="1"/>
      <c r="J1019" s="1"/>
      <c r="K1019" s="40"/>
      <c r="L1019" s="1"/>
      <c r="M1019" s="1"/>
      <c r="N1019" s="1"/>
      <c r="O1019" s="40">
        <f>P1019+Q1019+R1019</f>
        <v>80103.352706552716</v>
      </c>
      <c r="P1019" s="1">
        <v>60596.800000000003</v>
      </c>
      <c r="Q1019" s="1">
        <v>13693.6</v>
      </c>
      <c r="R1019" s="1">
        <f>Q1019*29.8/70.2</f>
        <v>5812.9527065527063</v>
      </c>
      <c r="S1019" s="24">
        <f t="shared" si="280"/>
        <v>80103.353240000011</v>
      </c>
      <c r="T1019" s="1">
        <v>60596.805500000002</v>
      </c>
      <c r="U1019" s="1">
        <v>13693.55774</v>
      </c>
      <c r="V1019" s="1">
        <v>5812.99</v>
      </c>
      <c r="W1019" s="40">
        <f>X1019+Y1019+Z1019</f>
        <v>80103.353240000011</v>
      </c>
      <c r="X1019" s="1">
        <f>T1019</f>
        <v>60596.805500000002</v>
      </c>
      <c r="Y1019" s="1">
        <f>U1019</f>
        <v>13693.55774</v>
      </c>
      <c r="Z1019" s="1">
        <f>V1019</f>
        <v>5812.99</v>
      </c>
      <c r="AA1019" s="20">
        <f t="shared" si="281"/>
        <v>0</v>
      </c>
      <c r="AB1019" s="1">
        <f>X1019-T1019</f>
        <v>0</v>
      </c>
      <c r="AC1019" s="1">
        <f t="shared" ref="AC1019:AD1019" si="282">Y1019-U1019</f>
        <v>0</v>
      </c>
      <c r="AD1019" s="1">
        <f t="shared" si="282"/>
        <v>0</v>
      </c>
      <c r="AE1019" s="40">
        <f>AF1019+AG1019+AH1019</f>
        <v>0</v>
      </c>
      <c r="AF1019" s="1"/>
      <c r="AG1019" s="40"/>
      <c r="AH1019" s="4"/>
      <c r="AI1019" s="11"/>
      <c r="AJ1019" s="11"/>
      <c r="AM1019" s="119">
        <f t="shared" si="260"/>
        <v>0</v>
      </c>
      <c r="AN1019" s="119">
        <f t="shared" si="259"/>
        <v>0</v>
      </c>
      <c r="AO1019" s="33"/>
      <c r="AQ1019" s="59"/>
    </row>
    <row r="1020" spans="1:43" ht="19.899999999999999" customHeight="1" outlineLevel="1" x14ac:dyDescent="0.2">
      <c r="A1020" s="15"/>
      <c r="B1020" s="162" t="s">
        <v>33</v>
      </c>
      <c r="C1020" s="1"/>
      <c r="D1020" s="1"/>
      <c r="E1020" s="1"/>
      <c r="F1020" s="1"/>
      <c r="G1020" s="40">
        <f t="shared" si="279"/>
        <v>0</v>
      </c>
      <c r="H1020" s="1"/>
      <c r="I1020" s="1"/>
      <c r="J1020" s="1"/>
      <c r="K1020" s="40"/>
      <c r="L1020" s="1"/>
      <c r="M1020" s="1"/>
      <c r="N1020" s="1"/>
      <c r="O1020" s="40">
        <f>P1020+Q1020+R1020</f>
        <v>0</v>
      </c>
      <c r="P1020" s="1"/>
      <c r="Q1020" s="1"/>
      <c r="R1020" s="1"/>
      <c r="S1020" s="24">
        <f t="shared" si="280"/>
        <v>0</v>
      </c>
      <c r="T1020" s="1"/>
      <c r="U1020" s="1"/>
      <c r="V1020" s="1"/>
      <c r="W1020" s="40">
        <v>0</v>
      </c>
      <c r="X1020" s="1"/>
      <c r="Y1020" s="1"/>
      <c r="Z1020" s="1"/>
      <c r="AA1020" s="20">
        <f t="shared" si="281"/>
        <v>0</v>
      </c>
      <c r="AB1020" s="1"/>
      <c r="AC1020" s="40"/>
      <c r="AD1020" s="4"/>
      <c r="AE1020" s="40">
        <f>AF1020+AG1020+AH1020</f>
        <v>0</v>
      </c>
      <c r="AF1020" s="1"/>
      <c r="AG1020" s="40"/>
      <c r="AH1020" s="4"/>
      <c r="AI1020" s="11"/>
      <c r="AJ1020" s="11"/>
      <c r="AM1020" s="119">
        <f t="shared" si="260"/>
        <v>0</v>
      </c>
      <c r="AN1020" s="119">
        <f t="shared" si="259"/>
        <v>0</v>
      </c>
      <c r="AO1020" s="33"/>
      <c r="AQ1020" s="59"/>
    </row>
    <row r="1021" spans="1:43" ht="19.899999999999999" customHeight="1" outlineLevel="1" x14ac:dyDescent="0.2">
      <c r="A1021" s="15"/>
      <c r="B1021" s="162" t="s">
        <v>34</v>
      </c>
      <c r="C1021" s="1"/>
      <c r="D1021" s="1"/>
      <c r="E1021" s="1"/>
      <c r="F1021" s="1"/>
      <c r="G1021" s="40">
        <f t="shared" si="279"/>
        <v>0</v>
      </c>
      <c r="H1021" s="1"/>
      <c r="I1021" s="1"/>
      <c r="J1021" s="1"/>
      <c r="K1021" s="40"/>
      <c r="L1021" s="1"/>
      <c r="M1021" s="1"/>
      <c r="N1021" s="1"/>
      <c r="O1021" s="40">
        <f>P1021+Q1021+R1021</f>
        <v>0</v>
      </c>
      <c r="P1021" s="1"/>
      <c r="Q1021" s="1"/>
      <c r="R1021" s="1"/>
      <c r="S1021" s="24">
        <f t="shared" si="280"/>
        <v>0</v>
      </c>
      <c r="T1021" s="1"/>
      <c r="U1021" s="1"/>
      <c r="V1021" s="1"/>
      <c r="W1021" s="40">
        <f>X1021+Y1021+Z1021</f>
        <v>0</v>
      </c>
      <c r="X1021" s="1"/>
      <c r="Y1021" s="1"/>
      <c r="Z1021" s="1"/>
      <c r="AA1021" s="20">
        <f t="shared" si="281"/>
        <v>0</v>
      </c>
      <c r="AB1021" s="1"/>
      <c r="AC1021" s="40"/>
      <c r="AD1021" s="4"/>
      <c r="AE1021" s="40">
        <f>AF1021+AG1021+AH1021</f>
        <v>0</v>
      </c>
      <c r="AF1021" s="1"/>
      <c r="AG1021" s="40"/>
      <c r="AH1021" s="4"/>
      <c r="AI1021" s="11"/>
      <c r="AJ1021" s="11"/>
      <c r="AM1021" s="119">
        <f t="shared" si="260"/>
        <v>0</v>
      </c>
      <c r="AN1021" s="119">
        <f t="shared" si="259"/>
        <v>0</v>
      </c>
      <c r="AO1021" s="33"/>
      <c r="AQ1021" s="59"/>
    </row>
    <row r="1022" spans="1:43" ht="57" customHeight="1" outlineLevel="1" x14ac:dyDescent="0.2">
      <c r="A1022" s="15">
        <v>187</v>
      </c>
      <c r="B1022" s="162" t="s">
        <v>218</v>
      </c>
      <c r="C1022" s="24">
        <f>C1023+C1024+C1025+C1026</f>
        <v>130000</v>
      </c>
      <c r="D1022" s="24">
        <f t="shared" ref="D1022:AH1022" si="283">D1023+D1024+D1025+D1026</f>
        <v>0</v>
      </c>
      <c r="E1022" s="24">
        <f t="shared" si="283"/>
        <v>0</v>
      </c>
      <c r="F1022" s="24">
        <f t="shared" si="283"/>
        <v>0</v>
      </c>
      <c r="G1022" s="24">
        <f t="shared" si="283"/>
        <v>0</v>
      </c>
      <c r="H1022" s="24">
        <f t="shared" si="283"/>
        <v>0</v>
      </c>
      <c r="I1022" s="24">
        <f t="shared" si="283"/>
        <v>0</v>
      </c>
      <c r="J1022" s="24">
        <f t="shared" si="283"/>
        <v>0</v>
      </c>
      <c r="K1022" s="24">
        <f t="shared" si="283"/>
        <v>0</v>
      </c>
      <c r="L1022" s="24">
        <f t="shared" si="283"/>
        <v>0</v>
      </c>
      <c r="M1022" s="24">
        <f t="shared" si="283"/>
        <v>0</v>
      </c>
      <c r="N1022" s="24">
        <f t="shared" si="283"/>
        <v>0</v>
      </c>
      <c r="O1022" s="24">
        <f t="shared" si="283"/>
        <v>68468.557264957271</v>
      </c>
      <c r="P1022" s="3">
        <f t="shared" si="283"/>
        <v>50853.599999999999</v>
      </c>
      <c r="Q1022" s="3">
        <f t="shared" si="283"/>
        <v>12365.7</v>
      </c>
      <c r="R1022" s="3">
        <f t="shared" si="283"/>
        <v>5249.2572649572658</v>
      </c>
      <c r="S1022" s="24">
        <f>T1022+U1022+V1022</f>
        <v>68468.58941</v>
      </c>
      <c r="T1022" s="24">
        <f t="shared" si="283"/>
        <v>50853.62689</v>
      </c>
      <c r="U1022" s="24">
        <f t="shared" si="283"/>
        <v>12365.57252</v>
      </c>
      <c r="V1022" s="24">
        <f t="shared" si="283"/>
        <v>5249.39</v>
      </c>
      <c r="W1022" s="24">
        <f t="shared" si="283"/>
        <v>68468.58941</v>
      </c>
      <c r="X1022" s="24">
        <f t="shared" si="283"/>
        <v>50853.62689</v>
      </c>
      <c r="Y1022" s="24">
        <f t="shared" si="283"/>
        <v>12365.57252</v>
      </c>
      <c r="Z1022" s="24">
        <f t="shared" si="283"/>
        <v>5249.39</v>
      </c>
      <c r="AA1022" s="24">
        <f t="shared" si="283"/>
        <v>0</v>
      </c>
      <c r="AB1022" s="24">
        <f t="shared" si="283"/>
        <v>0</v>
      </c>
      <c r="AC1022" s="24">
        <f t="shared" si="283"/>
        <v>0</v>
      </c>
      <c r="AD1022" s="24">
        <f t="shared" si="283"/>
        <v>0</v>
      </c>
      <c r="AE1022" s="24">
        <f t="shared" si="283"/>
        <v>0</v>
      </c>
      <c r="AF1022" s="24">
        <f t="shared" si="283"/>
        <v>0</v>
      </c>
      <c r="AG1022" s="24">
        <f t="shared" si="283"/>
        <v>0</v>
      </c>
      <c r="AH1022" s="24">
        <f t="shared" si="283"/>
        <v>0</v>
      </c>
      <c r="AI1022" s="10"/>
      <c r="AJ1022" s="10"/>
      <c r="AM1022" s="119">
        <f t="shared" si="260"/>
        <v>0</v>
      </c>
      <c r="AN1022" s="119">
        <f t="shared" si="259"/>
        <v>0</v>
      </c>
      <c r="AO1022" s="33"/>
      <c r="AQ1022" s="59"/>
    </row>
    <row r="1023" spans="1:43" ht="19.899999999999999" customHeight="1" outlineLevel="1" x14ac:dyDescent="0.2">
      <c r="A1023" s="15"/>
      <c r="B1023" s="162" t="s">
        <v>31</v>
      </c>
      <c r="C1023" s="1"/>
      <c r="D1023" s="1">
        <f>C1023</f>
        <v>0</v>
      </c>
      <c r="E1023" s="1"/>
      <c r="F1023" s="1"/>
      <c r="G1023" s="40">
        <f t="shared" ref="G1023:G1026" si="284">H1023+I1023+J1023</f>
        <v>0</v>
      </c>
      <c r="H1023" s="1"/>
      <c r="I1023" s="1"/>
      <c r="J1023" s="1"/>
      <c r="K1023" s="40"/>
      <c r="L1023" s="1"/>
      <c r="M1023" s="1"/>
      <c r="N1023" s="1"/>
      <c r="O1023" s="40">
        <f>P1023+Q1023+R1023</f>
        <v>0</v>
      </c>
      <c r="P1023" s="1"/>
      <c r="Q1023" s="1"/>
      <c r="R1023" s="1"/>
      <c r="S1023" s="24">
        <f t="shared" ref="S1023:S1026" si="285">T1023+U1023+V1023</f>
        <v>0</v>
      </c>
      <c r="T1023" s="1"/>
      <c r="U1023" s="1"/>
      <c r="V1023" s="1"/>
      <c r="W1023" s="40">
        <v>0</v>
      </c>
      <c r="X1023" s="1"/>
      <c r="Y1023" s="1"/>
      <c r="Z1023" s="1"/>
      <c r="AA1023" s="20">
        <f t="shared" ref="AA1023:AA1026" si="286">AB1023+AC1023+AD1023</f>
        <v>0</v>
      </c>
      <c r="AB1023" s="1"/>
      <c r="AC1023" s="40"/>
      <c r="AD1023" s="4"/>
      <c r="AE1023" s="40">
        <f>AF1023+AG1023+AH1023</f>
        <v>0</v>
      </c>
      <c r="AF1023" s="1"/>
      <c r="AG1023" s="40"/>
      <c r="AH1023" s="4"/>
      <c r="AI1023" s="11"/>
      <c r="AJ1023" s="11"/>
      <c r="AM1023" s="119">
        <f t="shared" si="260"/>
        <v>0</v>
      </c>
      <c r="AN1023" s="119">
        <f t="shared" si="259"/>
        <v>0</v>
      </c>
      <c r="AO1023" s="33"/>
      <c r="AQ1023" s="59"/>
    </row>
    <row r="1024" spans="1:43" ht="19.899999999999999" customHeight="1" outlineLevel="1" x14ac:dyDescent="0.2">
      <c r="A1024" s="15"/>
      <c r="B1024" s="162" t="s">
        <v>32</v>
      </c>
      <c r="C1024" s="1">
        <v>130000</v>
      </c>
      <c r="D1024" s="1"/>
      <c r="E1024" s="1"/>
      <c r="F1024" s="1"/>
      <c r="G1024" s="40">
        <f t="shared" si="284"/>
        <v>0</v>
      </c>
      <c r="H1024" s="1"/>
      <c r="I1024" s="1"/>
      <c r="J1024" s="1"/>
      <c r="K1024" s="40"/>
      <c r="L1024" s="1"/>
      <c r="M1024" s="1"/>
      <c r="N1024" s="1"/>
      <c r="O1024" s="40">
        <f>P1024+Q1024+R1024</f>
        <v>68468.557264957271</v>
      </c>
      <c r="P1024" s="1">
        <v>50853.599999999999</v>
      </c>
      <c r="Q1024" s="1">
        <v>12365.7</v>
      </c>
      <c r="R1024" s="1">
        <f>Q1024*29.8/70.2</f>
        <v>5249.2572649572658</v>
      </c>
      <c r="S1024" s="24">
        <f t="shared" si="285"/>
        <v>68468.58941</v>
      </c>
      <c r="T1024" s="1">
        <v>50853.62689</v>
      </c>
      <c r="U1024" s="1">
        <v>12365.57252</v>
      </c>
      <c r="V1024" s="1">
        <v>5249.39</v>
      </c>
      <c r="W1024" s="40">
        <f>X1024+Y1024+Z1024</f>
        <v>68468.58941</v>
      </c>
      <c r="X1024" s="1">
        <f>T1024</f>
        <v>50853.62689</v>
      </c>
      <c r="Y1024" s="1">
        <f>U1024</f>
        <v>12365.57252</v>
      </c>
      <c r="Z1024" s="1">
        <f>V1024</f>
        <v>5249.39</v>
      </c>
      <c r="AA1024" s="20">
        <f t="shared" si="286"/>
        <v>0</v>
      </c>
      <c r="AB1024" s="1">
        <f>X1024-T1024</f>
        <v>0</v>
      </c>
      <c r="AC1024" s="1">
        <f t="shared" ref="AC1024:AD1024" si="287">Y1024-U1024</f>
        <v>0</v>
      </c>
      <c r="AD1024" s="1">
        <f t="shared" si="287"/>
        <v>0</v>
      </c>
      <c r="AE1024" s="40">
        <f>AF1024+AG1024+AH1024</f>
        <v>0</v>
      </c>
      <c r="AF1024" s="1"/>
      <c r="AG1024" s="40"/>
      <c r="AH1024" s="4"/>
      <c r="AI1024" s="11"/>
      <c r="AJ1024" s="11"/>
      <c r="AM1024" s="119">
        <f t="shared" si="260"/>
        <v>0</v>
      </c>
      <c r="AN1024" s="119">
        <f t="shared" si="259"/>
        <v>0</v>
      </c>
      <c r="AO1024" s="33"/>
      <c r="AQ1024" s="59"/>
    </row>
    <row r="1025" spans="1:43" ht="19.899999999999999" customHeight="1" outlineLevel="1" x14ac:dyDescent="0.2">
      <c r="A1025" s="15"/>
      <c r="B1025" s="162" t="s">
        <v>33</v>
      </c>
      <c r="C1025" s="1"/>
      <c r="D1025" s="1"/>
      <c r="E1025" s="1"/>
      <c r="F1025" s="1"/>
      <c r="G1025" s="40">
        <f t="shared" si="284"/>
        <v>0</v>
      </c>
      <c r="H1025" s="1"/>
      <c r="I1025" s="1"/>
      <c r="J1025" s="1"/>
      <c r="K1025" s="40"/>
      <c r="L1025" s="1"/>
      <c r="M1025" s="1"/>
      <c r="N1025" s="1"/>
      <c r="O1025" s="40">
        <f>P1025+Q1025+R1025</f>
        <v>0</v>
      </c>
      <c r="P1025" s="1"/>
      <c r="Q1025" s="1"/>
      <c r="R1025" s="1"/>
      <c r="S1025" s="24">
        <f t="shared" si="285"/>
        <v>0</v>
      </c>
      <c r="T1025" s="1"/>
      <c r="U1025" s="1"/>
      <c r="V1025" s="1"/>
      <c r="W1025" s="40">
        <v>0</v>
      </c>
      <c r="X1025" s="1"/>
      <c r="Y1025" s="1"/>
      <c r="Z1025" s="1"/>
      <c r="AA1025" s="20">
        <f t="shared" si="286"/>
        <v>0</v>
      </c>
      <c r="AB1025" s="1"/>
      <c r="AC1025" s="40"/>
      <c r="AD1025" s="4"/>
      <c r="AE1025" s="40">
        <f>AF1025+AG1025+AH1025</f>
        <v>0</v>
      </c>
      <c r="AF1025" s="1"/>
      <c r="AG1025" s="40"/>
      <c r="AH1025" s="4"/>
      <c r="AI1025" s="11"/>
      <c r="AJ1025" s="11"/>
      <c r="AM1025" s="119">
        <f t="shared" si="260"/>
        <v>0</v>
      </c>
      <c r="AN1025" s="119">
        <f t="shared" si="259"/>
        <v>0</v>
      </c>
      <c r="AO1025" s="33"/>
      <c r="AQ1025" s="59"/>
    </row>
    <row r="1026" spans="1:43" ht="19.899999999999999" customHeight="1" outlineLevel="1" x14ac:dyDescent="0.2">
      <c r="A1026" s="15"/>
      <c r="B1026" s="162" t="s">
        <v>34</v>
      </c>
      <c r="C1026" s="1"/>
      <c r="D1026" s="1"/>
      <c r="E1026" s="1"/>
      <c r="F1026" s="1"/>
      <c r="G1026" s="40">
        <f t="shared" si="284"/>
        <v>0</v>
      </c>
      <c r="H1026" s="1"/>
      <c r="I1026" s="1"/>
      <c r="J1026" s="1"/>
      <c r="K1026" s="40"/>
      <c r="L1026" s="1"/>
      <c r="M1026" s="1"/>
      <c r="N1026" s="1"/>
      <c r="O1026" s="40">
        <f>P1026+Q1026+R1026</f>
        <v>0</v>
      </c>
      <c r="P1026" s="1"/>
      <c r="Q1026" s="1"/>
      <c r="R1026" s="1"/>
      <c r="S1026" s="24">
        <f t="shared" si="285"/>
        <v>0</v>
      </c>
      <c r="T1026" s="1"/>
      <c r="U1026" s="1"/>
      <c r="V1026" s="1"/>
      <c r="W1026" s="40">
        <f>X1026+Y1026+Z1026</f>
        <v>0</v>
      </c>
      <c r="X1026" s="1"/>
      <c r="Y1026" s="1"/>
      <c r="Z1026" s="1"/>
      <c r="AA1026" s="20">
        <f t="shared" si="286"/>
        <v>0</v>
      </c>
      <c r="AB1026" s="1"/>
      <c r="AC1026" s="40"/>
      <c r="AD1026" s="4"/>
      <c r="AE1026" s="40">
        <f>AF1026+AG1026+AH1026</f>
        <v>0</v>
      </c>
      <c r="AF1026" s="1"/>
      <c r="AG1026" s="40"/>
      <c r="AH1026" s="4"/>
      <c r="AI1026" s="11"/>
      <c r="AJ1026" s="11"/>
      <c r="AM1026" s="119">
        <f t="shared" si="260"/>
        <v>0</v>
      </c>
      <c r="AN1026" s="119">
        <f t="shared" si="259"/>
        <v>0</v>
      </c>
      <c r="AO1026" s="33"/>
      <c r="AQ1026" s="59"/>
    </row>
    <row r="1027" spans="1:43" ht="43.5" customHeight="1" outlineLevel="1" x14ac:dyDescent="0.2">
      <c r="A1027" s="15">
        <v>188</v>
      </c>
      <c r="B1027" s="162" t="s">
        <v>219</v>
      </c>
      <c r="C1027" s="24">
        <f>C1028+C1029+C1030+C1031</f>
        <v>130000</v>
      </c>
      <c r="D1027" s="24">
        <f t="shared" ref="D1027:AH1027" si="288">D1028+D1029+D1030+D1031</f>
        <v>0</v>
      </c>
      <c r="E1027" s="24">
        <f t="shared" si="288"/>
        <v>0</v>
      </c>
      <c r="F1027" s="24">
        <f t="shared" si="288"/>
        <v>0</v>
      </c>
      <c r="G1027" s="24">
        <f t="shared" si="288"/>
        <v>0</v>
      </c>
      <c r="H1027" s="24">
        <f t="shared" si="288"/>
        <v>0</v>
      </c>
      <c r="I1027" s="24">
        <f t="shared" si="288"/>
        <v>0</v>
      </c>
      <c r="J1027" s="24">
        <f t="shared" si="288"/>
        <v>0</v>
      </c>
      <c r="K1027" s="24">
        <f t="shared" si="288"/>
        <v>0</v>
      </c>
      <c r="L1027" s="24">
        <f t="shared" si="288"/>
        <v>0</v>
      </c>
      <c r="M1027" s="24">
        <f t="shared" si="288"/>
        <v>0</v>
      </c>
      <c r="N1027" s="24">
        <f t="shared" si="288"/>
        <v>0</v>
      </c>
      <c r="O1027" s="24">
        <f t="shared" si="288"/>
        <v>74608.158404558402</v>
      </c>
      <c r="P1027" s="3">
        <f t="shared" si="288"/>
        <v>55853.599999999999</v>
      </c>
      <c r="Q1027" s="3">
        <f t="shared" si="288"/>
        <v>13165.7</v>
      </c>
      <c r="R1027" s="3">
        <f t="shared" si="288"/>
        <v>5588.8584045584048</v>
      </c>
      <c r="S1027" s="24">
        <f>T1027+U1027+V1027</f>
        <v>74268.552159999992</v>
      </c>
      <c r="T1027" s="24">
        <f t="shared" si="288"/>
        <v>55853.465799999998</v>
      </c>
      <c r="U1027" s="24">
        <f t="shared" si="288"/>
        <v>13165.69636</v>
      </c>
      <c r="V1027" s="24">
        <f t="shared" si="288"/>
        <v>5249.39</v>
      </c>
      <c r="W1027" s="24">
        <f t="shared" si="288"/>
        <v>74268.552159999992</v>
      </c>
      <c r="X1027" s="24">
        <f t="shared" si="288"/>
        <v>55853.465799999998</v>
      </c>
      <c r="Y1027" s="24">
        <f t="shared" si="288"/>
        <v>13165.69636</v>
      </c>
      <c r="Z1027" s="24">
        <f t="shared" si="288"/>
        <v>5249.39</v>
      </c>
      <c r="AA1027" s="24">
        <f t="shared" si="288"/>
        <v>0</v>
      </c>
      <c r="AB1027" s="24">
        <f t="shared" si="288"/>
        <v>0</v>
      </c>
      <c r="AC1027" s="24">
        <f t="shared" si="288"/>
        <v>0</v>
      </c>
      <c r="AD1027" s="24">
        <f t="shared" si="288"/>
        <v>0</v>
      </c>
      <c r="AE1027" s="24">
        <f t="shared" si="288"/>
        <v>0</v>
      </c>
      <c r="AF1027" s="24">
        <f t="shared" si="288"/>
        <v>0</v>
      </c>
      <c r="AG1027" s="24">
        <f t="shared" si="288"/>
        <v>0</v>
      </c>
      <c r="AH1027" s="24">
        <f t="shared" si="288"/>
        <v>0</v>
      </c>
      <c r="AI1027" s="10"/>
      <c r="AJ1027" s="10"/>
      <c r="AM1027" s="119">
        <f t="shared" si="260"/>
        <v>0</v>
      </c>
      <c r="AN1027" s="119">
        <f t="shared" si="259"/>
        <v>0</v>
      </c>
      <c r="AO1027" s="33"/>
      <c r="AQ1027" s="59"/>
    </row>
    <row r="1028" spans="1:43" ht="19.899999999999999" customHeight="1" outlineLevel="1" x14ac:dyDescent="0.2">
      <c r="A1028" s="15"/>
      <c r="B1028" s="162" t="s">
        <v>31</v>
      </c>
      <c r="C1028" s="1"/>
      <c r="D1028" s="1">
        <f>C1028</f>
        <v>0</v>
      </c>
      <c r="E1028" s="1"/>
      <c r="F1028" s="1"/>
      <c r="G1028" s="40">
        <f t="shared" ref="G1028:G1031" si="289">H1028+I1028+J1028</f>
        <v>0</v>
      </c>
      <c r="H1028" s="1"/>
      <c r="I1028" s="1"/>
      <c r="J1028" s="1"/>
      <c r="K1028" s="40"/>
      <c r="L1028" s="1"/>
      <c r="M1028" s="1"/>
      <c r="N1028" s="1"/>
      <c r="O1028" s="40">
        <f>P1028+Q1028+R1028</f>
        <v>0</v>
      </c>
      <c r="P1028" s="1"/>
      <c r="Q1028" s="1"/>
      <c r="R1028" s="1"/>
      <c r="S1028" s="24">
        <f t="shared" ref="S1028:S1031" si="290">T1028+U1028+V1028</f>
        <v>0</v>
      </c>
      <c r="T1028" s="1"/>
      <c r="U1028" s="1"/>
      <c r="V1028" s="1"/>
      <c r="W1028" s="40">
        <v>0</v>
      </c>
      <c r="X1028" s="1"/>
      <c r="Y1028" s="1"/>
      <c r="Z1028" s="1"/>
      <c r="AA1028" s="20">
        <f t="shared" ref="AA1028:AA1031" si="291">AB1028+AC1028+AD1028</f>
        <v>0</v>
      </c>
      <c r="AB1028" s="1"/>
      <c r="AC1028" s="40"/>
      <c r="AD1028" s="4"/>
      <c r="AE1028" s="40">
        <f>AF1028+AG1028+AH1028</f>
        <v>0</v>
      </c>
      <c r="AF1028" s="1"/>
      <c r="AG1028" s="40"/>
      <c r="AH1028" s="4"/>
      <c r="AI1028" s="11"/>
      <c r="AJ1028" s="11"/>
      <c r="AM1028" s="119">
        <f t="shared" si="260"/>
        <v>0</v>
      </c>
      <c r="AN1028" s="119">
        <f t="shared" si="259"/>
        <v>0</v>
      </c>
      <c r="AO1028" s="33"/>
      <c r="AQ1028" s="59"/>
    </row>
    <row r="1029" spans="1:43" ht="19.899999999999999" customHeight="1" outlineLevel="1" x14ac:dyDescent="0.2">
      <c r="A1029" s="15"/>
      <c r="B1029" s="162" t="s">
        <v>32</v>
      </c>
      <c r="C1029" s="1">
        <v>130000</v>
      </c>
      <c r="D1029" s="1"/>
      <c r="E1029" s="1"/>
      <c r="F1029" s="1"/>
      <c r="G1029" s="40">
        <f t="shared" si="289"/>
        <v>0</v>
      </c>
      <c r="H1029" s="1"/>
      <c r="I1029" s="1"/>
      <c r="J1029" s="1"/>
      <c r="K1029" s="40"/>
      <c r="L1029" s="1"/>
      <c r="M1029" s="1"/>
      <c r="N1029" s="1"/>
      <c r="O1029" s="40">
        <f>P1029+Q1029+R1029</f>
        <v>74608.158404558402</v>
      </c>
      <c r="P1029" s="1">
        <v>55853.599999999999</v>
      </c>
      <c r="Q1029" s="1">
        <v>13165.7</v>
      </c>
      <c r="R1029" s="1">
        <f>Q1029*29.8/70.2</f>
        <v>5588.8584045584048</v>
      </c>
      <c r="S1029" s="24">
        <f t="shared" si="290"/>
        <v>74268.552159999992</v>
      </c>
      <c r="T1029" s="1">
        <v>55853.465799999998</v>
      </c>
      <c r="U1029" s="1">
        <v>13165.69636</v>
      </c>
      <c r="V1029" s="1">
        <v>5249.39</v>
      </c>
      <c r="W1029" s="40">
        <f>X1029+Y1029+Z1029</f>
        <v>74268.552159999992</v>
      </c>
      <c r="X1029" s="1">
        <f>T1029</f>
        <v>55853.465799999998</v>
      </c>
      <c r="Y1029" s="1">
        <f>U1029</f>
        <v>13165.69636</v>
      </c>
      <c r="Z1029" s="1">
        <f>V1029</f>
        <v>5249.39</v>
      </c>
      <c r="AA1029" s="20">
        <f t="shared" si="291"/>
        <v>0</v>
      </c>
      <c r="AB1029" s="1">
        <f>X1029-T1029</f>
        <v>0</v>
      </c>
      <c r="AC1029" s="40">
        <f>Y1029-U1029</f>
        <v>0</v>
      </c>
      <c r="AD1029" s="4">
        <f>Z1029-V1029</f>
        <v>0</v>
      </c>
      <c r="AE1029" s="40">
        <f>AF1029+AG1029+AH1029</f>
        <v>0</v>
      </c>
      <c r="AF1029" s="1"/>
      <c r="AG1029" s="40"/>
      <c r="AH1029" s="4"/>
      <c r="AI1029" s="11"/>
      <c r="AJ1029" s="11"/>
      <c r="AM1029" s="119">
        <f t="shared" si="260"/>
        <v>0</v>
      </c>
      <c r="AN1029" s="119">
        <f t="shared" si="259"/>
        <v>0</v>
      </c>
      <c r="AO1029" s="33"/>
      <c r="AQ1029" s="59"/>
    </row>
    <row r="1030" spans="1:43" ht="19.899999999999999" customHeight="1" outlineLevel="1" x14ac:dyDescent="0.2">
      <c r="A1030" s="15"/>
      <c r="B1030" s="162" t="s">
        <v>33</v>
      </c>
      <c r="C1030" s="1"/>
      <c r="D1030" s="1"/>
      <c r="E1030" s="1"/>
      <c r="F1030" s="1"/>
      <c r="G1030" s="40">
        <f t="shared" si="289"/>
        <v>0</v>
      </c>
      <c r="H1030" s="1"/>
      <c r="I1030" s="1"/>
      <c r="J1030" s="1"/>
      <c r="K1030" s="40"/>
      <c r="L1030" s="1"/>
      <c r="M1030" s="1"/>
      <c r="N1030" s="1"/>
      <c r="O1030" s="40">
        <f>P1030+Q1030+R1030</f>
        <v>0</v>
      </c>
      <c r="P1030" s="1"/>
      <c r="Q1030" s="1"/>
      <c r="R1030" s="1"/>
      <c r="S1030" s="24">
        <f t="shared" si="290"/>
        <v>0</v>
      </c>
      <c r="T1030" s="1"/>
      <c r="U1030" s="1"/>
      <c r="V1030" s="1"/>
      <c r="W1030" s="40">
        <v>0</v>
      </c>
      <c r="X1030" s="1"/>
      <c r="Y1030" s="1"/>
      <c r="Z1030" s="1"/>
      <c r="AA1030" s="20">
        <f t="shared" si="291"/>
        <v>0</v>
      </c>
      <c r="AB1030" s="1"/>
      <c r="AC1030" s="40"/>
      <c r="AD1030" s="4"/>
      <c r="AE1030" s="40">
        <f>AF1030+AG1030+AH1030</f>
        <v>0</v>
      </c>
      <c r="AF1030" s="1"/>
      <c r="AG1030" s="40"/>
      <c r="AH1030" s="4"/>
      <c r="AI1030" s="11"/>
      <c r="AJ1030" s="11"/>
      <c r="AM1030" s="119">
        <f t="shared" si="260"/>
        <v>0</v>
      </c>
      <c r="AN1030" s="119">
        <f t="shared" si="259"/>
        <v>0</v>
      </c>
      <c r="AO1030" s="33"/>
      <c r="AQ1030" s="59"/>
    </row>
    <row r="1031" spans="1:43" ht="19.899999999999999" customHeight="1" outlineLevel="1" x14ac:dyDescent="0.2">
      <c r="A1031" s="15"/>
      <c r="B1031" s="162" t="s">
        <v>34</v>
      </c>
      <c r="C1031" s="1"/>
      <c r="D1031" s="1"/>
      <c r="E1031" s="1"/>
      <c r="F1031" s="1"/>
      <c r="G1031" s="40">
        <f t="shared" si="289"/>
        <v>0</v>
      </c>
      <c r="H1031" s="1"/>
      <c r="I1031" s="1"/>
      <c r="J1031" s="1"/>
      <c r="K1031" s="40"/>
      <c r="L1031" s="1"/>
      <c r="M1031" s="1"/>
      <c r="N1031" s="1"/>
      <c r="O1031" s="40">
        <f>P1031+Q1031+R1031</f>
        <v>0</v>
      </c>
      <c r="P1031" s="1"/>
      <c r="Q1031" s="1"/>
      <c r="R1031" s="1"/>
      <c r="S1031" s="24">
        <f t="shared" si="290"/>
        <v>0</v>
      </c>
      <c r="T1031" s="1"/>
      <c r="U1031" s="1"/>
      <c r="V1031" s="1"/>
      <c r="W1031" s="40">
        <f>X1031+Y1031+Z1031</f>
        <v>0</v>
      </c>
      <c r="X1031" s="1"/>
      <c r="Y1031" s="1"/>
      <c r="Z1031" s="1"/>
      <c r="AA1031" s="20">
        <f t="shared" si="291"/>
        <v>0</v>
      </c>
      <c r="AB1031" s="1"/>
      <c r="AC1031" s="40"/>
      <c r="AD1031" s="4"/>
      <c r="AE1031" s="40">
        <f>AF1031+AG1031+AH1031</f>
        <v>0</v>
      </c>
      <c r="AF1031" s="1"/>
      <c r="AG1031" s="40"/>
      <c r="AH1031" s="4"/>
      <c r="AI1031" s="11"/>
      <c r="AJ1031" s="11"/>
      <c r="AM1031" s="119">
        <f t="shared" si="260"/>
        <v>0</v>
      </c>
      <c r="AN1031" s="119">
        <f t="shared" si="259"/>
        <v>0</v>
      </c>
      <c r="AO1031" s="33"/>
      <c r="AQ1031" s="59"/>
    </row>
    <row r="1032" spans="1:43" ht="42.75" customHeight="1" outlineLevel="1" x14ac:dyDescent="0.2">
      <c r="A1032" s="15">
        <v>189</v>
      </c>
      <c r="B1032" s="162" t="s">
        <v>220</v>
      </c>
      <c r="C1032" s="24">
        <f>C1033+C1034+C1035+C1036</f>
        <v>270000</v>
      </c>
      <c r="D1032" s="24">
        <f t="shared" ref="D1032:AH1032" si="292">D1033+D1034+D1035+D1036</f>
        <v>0</v>
      </c>
      <c r="E1032" s="24">
        <f t="shared" si="292"/>
        <v>0</v>
      </c>
      <c r="F1032" s="24">
        <f t="shared" si="292"/>
        <v>0</v>
      </c>
      <c r="G1032" s="24">
        <f t="shared" si="292"/>
        <v>0</v>
      </c>
      <c r="H1032" s="24">
        <f t="shared" si="292"/>
        <v>0</v>
      </c>
      <c r="I1032" s="24">
        <f t="shared" si="292"/>
        <v>0</v>
      </c>
      <c r="J1032" s="24">
        <f t="shared" si="292"/>
        <v>0</v>
      </c>
      <c r="K1032" s="24">
        <f t="shared" si="292"/>
        <v>0</v>
      </c>
      <c r="L1032" s="24">
        <f t="shared" si="292"/>
        <v>0</v>
      </c>
      <c r="M1032" s="24">
        <f t="shared" si="292"/>
        <v>0</v>
      </c>
      <c r="N1032" s="24">
        <f t="shared" si="292"/>
        <v>0</v>
      </c>
      <c r="O1032" s="24">
        <f t="shared" si="292"/>
        <v>80154.064957264956</v>
      </c>
      <c r="P1032" s="3">
        <f t="shared" si="292"/>
        <v>60596.800000000003</v>
      </c>
      <c r="Q1032" s="3">
        <f t="shared" si="292"/>
        <v>13729.2</v>
      </c>
      <c r="R1032" s="3">
        <f t="shared" si="292"/>
        <v>5828.0649572649572</v>
      </c>
      <c r="S1032" s="24">
        <f>T1032+U1032+V1032</f>
        <v>80154.039720000001</v>
      </c>
      <c r="T1032" s="24">
        <f t="shared" si="292"/>
        <v>60596.454010000001</v>
      </c>
      <c r="U1032" s="24">
        <f t="shared" si="292"/>
        <v>13729.19571</v>
      </c>
      <c r="V1032" s="24">
        <f t="shared" si="292"/>
        <v>5828.39</v>
      </c>
      <c r="W1032" s="24">
        <f t="shared" si="292"/>
        <v>80154.039720000001</v>
      </c>
      <c r="X1032" s="24">
        <f t="shared" si="292"/>
        <v>60596.454010000001</v>
      </c>
      <c r="Y1032" s="24">
        <f t="shared" si="292"/>
        <v>13729.19571</v>
      </c>
      <c r="Z1032" s="24">
        <f t="shared" si="292"/>
        <v>5828.39</v>
      </c>
      <c r="AA1032" s="24">
        <f t="shared" si="292"/>
        <v>0</v>
      </c>
      <c r="AB1032" s="24">
        <f t="shared" si="292"/>
        <v>0</v>
      </c>
      <c r="AC1032" s="24">
        <f t="shared" si="292"/>
        <v>0</v>
      </c>
      <c r="AD1032" s="24">
        <f t="shared" si="292"/>
        <v>0</v>
      </c>
      <c r="AE1032" s="24">
        <f t="shared" si="292"/>
        <v>0</v>
      </c>
      <c r="AF1032" s="24">
        <f t="shared" si="292"/>
        <v>0</v>
      </c>
      <c r="AG1032" s="24">
        <f t="shared" si="292"/>
        <v>0</v>
      </c>
      <c r="AH1032" s="24">
        <f t="shared" si="292"/>
        <v>0</v>
      </c>
      <c r="AI1032" s="10"/>
      <c r="AJ1032" s="10"/>
      <c r="AM1032" s="119">
        <f t="shared" si="260"/>
        <v>0</v>
      </c>
      <c r="AN1032" s="119">
        <f t="shared" si="259"/>
        <v>0</v>
      </c>
      <c r="AO1032" s="33"/>
      <c r="AQ1032" s="59"/>
    </row>
    <row r="1033" spans="1:43" ht="19.899999999999999" customHeight="1" outlineLevel="1" x14ac:dyDescent="0.2">
      <c r="A1033" s="15"/>
      <c r="B1033" s="162" t="s">
        <v>31</v>
      </c>
      <c r="C1033" s="1"/>
      <c r="D1033" s="1">
        <f>C1033</f>
        <v>0</v>
      </c>
      <c r="E1033" s="1"/>
      <c r="F1033" s="1"/>
      <c r="G1033" s="40">
        <f t="shared" ref="G1033:G1036" si="293">H1033+I1033+J1033</f>
        <v>0</v>
      </c>
      <c r="H1033" s="1"/>
      <c r="I1033" s="1"/>
      <c r="J1033" s="1"/>
      <c r="K1033" s="40"/>
      <c r="L1033" s="1"/>
      <c r="M1033" s="1"/>
      <c r="N1033" s="1"/>
      <c r="O1033" s="40">
        <f t="shared" ref="O1033:O1036" si="294">P1033+Q1033+R1033</f>
        <v>0</v>
      </c>
      <c r="P1033" s="1"/>
      <c r="Q1033" s="1"/>
      <c r="R1033" s="1"/>
      <c r="S1033" s="24">
        <f t="shared" ref="S1033:S1036" si="295">T1033+U1033+V1033</f>
        <v>0</v>
      </c>
      <c r="T1033" s="1"/>
      <c r="U1033" s="1"/>
      <c r="V1033" s="1"/>
      <c r="W1033" s="40">
        <v>0</v>
      </c>
      <c r="X1033" s="1"/>
      <c r="Y1033" s="1"/>
      <c r="Z1033" s="1"/>
      <c r="AA1033" s="20">
        <f t="shared" ref="AA1033:AA1036" si="296">AB1033+AC1033+AD1033</f>
        <v>0</v>
      </c>
      <c r="AB1033" s="1"/>
      <c r="AC1033" s="40"/>
      <c r="AD1033" s="4"/>
      <c r="AE1033" s="40">
        <f t="shared" ref="AE1033:AE1036" si="297">AF1033+AG1033+AH1033</f>
        <v>0</v>
      </c>
      <c r="AF1033" s="1"/>
      <c r="AG1033" s="40"/>
      <c r="AH1033" s="4"/>
      <c r="AI1033" s="11"/>
      <c r="AJ1033" s="11"/>
      <c r="AM1033" s="119">
        <f t="shared" si="260"/>
        <v>0</v>
      </c>
      <c r="AN1033" s="119">
        <f t="shared" si="259"/>
        <v>0</v>
      </c>
      <c r="AO1033" s="33"/>
      <c r="AQ1033" s="59"/>
    </row>
    <row r="1034" spans="1:43" ht="19.899999999999999" customHeight="1" outlineLevel="1" x14ac:dyDescent="0.2">
      <c r="A1034" s="15"/>
      <c r="B1034" s="162" t="s">
        <v>32</v>
      </c>
      <c r="C1034" s="1">
        <v>270000</v>
      </c>
      <c r="D1034" s="1"/>
      <c r="E1034" s="1"/>
      <c r="F1034" s="1"/>
      <c r="G1034" s="40">
        <f t="shared" si="293"/>
        <v>0</v>
      </c>
      <c r="H1034" s="1"/>
      <c r="I1034" s="1"/>
      <c r="J1034" s="1"/>
      <c r="K1034" s="40"/>
      <c r="L1034" s="1"/>
      <c r="M1034" s="1"/>
      <c r="N1034" s="1"/>
      <c r="O1034" s="40">
        <f t="shared" si="294"/>
        <v>80154.064957264956</v>
      </c>
      <c r="P1034" s="1">
        <v>60596.800000000003</v>
      </c>
      <c r="Q1034" s="1">
        <v>13729.2</v>
      </c>
      <c r="R1034" s="1">
        <f>Q1034*29.8/70.2</f>
        <v>5828.0649572649572</v>
      </c>
      <c r="S1034" s="24">
        <f t="shared" si="295"/>
        <v>80154.039720000001</v>
      </c>
      <c r="T1034" s="1">
        <v>60596.454010000001</v>
      </c>
      <c r="U1034" s="1">
        <v>13729.19571</v>
      </c>
      <c r="V1034" s="1">
        <v>5828.39</v>
      </c>
      <c r="W1034" s="40">
        <f>X1034+Y1034+Z1034</f>
        <v>80154.039720000001</v>
      </c>
      <c r="X1034" s="1">
        <f>T1034</f>
        <v>60596.454010000001</v>
      </c>
      <c r="Y1034" s="1">
        <f>U1034</f>
        <v>13729.19571</v>
      </c>
      <c r="Z1034" s="1">
        <f>V1034</f>
        <v>5828.39</v>
      </c>
      <c r="AA1034" s="20">
        <f t="shared" si="296"/>
        <v>0</v>
      </c>
      <c r="AB1034" s="1">
        <f>X1034-T1034</f>
        <v>0</v>
      </c>
      <c r="AC1034" s="40">
        <f>Y1034-U1034</f>
        <v>0</v>
      </c>
      <c r="AD1034" s="4">
        <f>Z1034-V1034</f>
        <v>0</v>
      </c>
      <c r="AE1034" s="40">
        <f t="shared" si="297"/>
        <v>0</v>
      </c>
      <c r="AF1034" s="1"/>
      <c r="AG1034" s="40"/>
      <c r="AH1034" s="4"/>
      <c r="AI1034" s="11"/>
      <c r="AJ1034" s="11"/>
      <c r="AM1034" s="119">
        <f t="shared" si="260"/>
        <v>0</v>
      </c>
      <c r="AN1034" s="119">
        <f t="shared" ref="AN1034:AN1097" si="298">AA1034-AE1034</f>
        <v>0</v>
      </c>
      <c r="AO1034" s="33"/>
      <c r="AQ1034" s="59"/>
    </row>
    <row r="1035" spans="1:43" ht="19.899999999999999" customHeight="1" outlineLevel="1" x14ac:dyDescent="0.2">
      <c r="A1035" s="15"/>
      <c r="B1035" s="162" t="s">
        <v>33</v>
      </c>
      <c r="C1035" s="1"/>
      <c r="D1035" s="1"/>
      <c r="E1035" s="1"/>
      <c r="F1035" s="1"/>
      <c r="G1035" s="40">
        <f t="shared" si="293"/>
        <v>0</v>
      </c>
      <c r="H1035" s="1"/>
      <c r="I1035" s="1"/>
      <c r="J1035" s="1"/>
      <c r="K1035" s="40"/>
      <c r="L1035" s="1"/>
      <c r="M1035" s="1"/>
      <c r="N1035" s="1"/>
      <c r="O1035" s="40">
        <f t="shared" si="294"/>
        <v>0</v>
      </c>
      <c r="P1035" s="1"/>
      <c r="Q1035" s="1"/>
      <c r="R1035" s="1"/>
      <c r="S1035" s="24">
        <f t="shared" si="295"/>
        <v>0</v>
      </c>
      <c r="T1035" s="1"/>
      <c r="U1035" s="1"/>
      <c r="V1035" s="1"/>
      <c r="W1035" s="40">
        <v>0</v>
      </c>
      <c r="X1035" s="1"/>
      <c r="Y1035" s="1"/>
      <c r="Z1035" s="1"/>
      <c r="AA1035" s="20">
        <f t="shared" si="296"/>
        <v>0</v>
      </c>
      <c r="AB1035" s="1"/>
      <c r="AC1035" s="40"/>
      <c r="AD1035" s="4"/>
      <c r="AE1035" s="40">
        <f t="shared" si="297"/>
        <v>0</v>
      </c>
      <c r="AF1035" s="1"/>
      <c r="AG1035" s="40"/>
      <c r="AH1035" s="4"/>
      <c r="AI1035" s="11"/>
      <c r="AJ1035" s="11"/>
      <c r="AM1035" s="119">
        <f t="shared" ref="AM1035:AM1098" si="299">G1035+W1035-K1035-S1035</f>
        <v>0</v>
      </c>
      <c r="AN1035" s="119">
        <f t="shared" si="298"/>
        <v>0</v>
      </c>
      <c r="AO1035" s="33"/>
      <c r="AQ1035" s="59"/>
    </row>
    <row r="1036" spans="1:43" ht="19.899999999999999" customHeight="1" outlineLevel="1" x14ac:dyDescent="0.2">
      <c r="A1036" s="15"/>
      <c r="B1036" s="162" t="s">
        <v>34</v>
      </c>
      <c r="C1036" s="1"/>
      <c r="D1036" s="1"/>
      <c r="E1036" s="1"/>
      <c r="F1036" s="1"/>
      <c r="G1036" s="40">
        <f t="shared" si="293"/>
        <v>0</v>
      </c>
      <c r="H1036" s="1"/>
      <c r="I1036" s="1"/>
      <c r="J1036" s="1"/>
      <c r="K1036" s="40"/>
      <c r="L1036" s="1"/>
      <c r="M1036" s="1"/>
      <c r="N1036" s="1"/>
      <c r="O1036" s="40">
        <f t="shared" si="294"/>
        <v>0</v>
      </c>
      <c r="P1036" s="1"/>
      <c r="Q1036" s="1"/>
      <c r="R1036" s="1"/>
      <c r="S1036" s="24">
        <f t="shared" si="295"/>
        <v>0</v>
      </c>
      <c r="T1036" s="1"/>
      <c r="U1036" s="1"/>
      <c r="V1036" s="1"/>
      <c r="W1036" s="40">
        <f>X1036+Y1036+Z1036</f>
        <v>0</v>
      </c>
      <c r="X1036" s="1"/>
      <c r="Y1036" s="1"/>
      <c r="Z1036" s="1"/>
      <c r="AA1036" s="20">
        <f t="shared" si="296"/>
        <v>0</v>
      </c>
      <c r="AB1036" s="1"/>
      <c r="AC1036" s="40"/>
      <c r="AD1036" s="4"/>
      <c r="AE1036" s="40">
        <f t="shared" si="297"/>
        <v>0</v>
      </c>
      <c r="AF1036" s="1"/>
      <c r="AG1036" s="40"/>
      <c r="AH1036" s="4"/>
      <c r="AI1036" s="11"/>
      <c r="AJ1036" s="11"/>
      <c r="AM1036" s="119">
        <f t="shared" si="299"/>
        <v>0</v>
      </c>
      <c r="AN1036" s="119">
        <f t="shared" si="298"/>
        <v>0</v>
      </c>
      <c r="AO1036" s="33"/>
      <c r="AQ1036" s="59"/>
    </row>
    <row r="1037" spans="1:43" s="122" customFormat="1" ht="59.45" customHeight="1" x14ac:dyDescent="0.2">
      <c r="A1037" s="176">
        <v>190</v>
      </c>
      <c r="B1037" s="134" t="s">
        <v>206</v>
      </c>
      <c r="C1037" s="24">
        <v>182855.77684999997</v>
      </c>
      <c r="D1037" s="24">
        <f>SUM(D1038:D1041)</f>
        <v>2779.6109999999999</v>
      </c>
      <c r="E1037" s="24">
        <v>2779.6109999999999</v>
      </c>
      <c r="F1037" s="24">
        <v>2779.6109999999999</v>
      </c>
      <c r="G1037" s="25">
        <f t="shared" ref="G1037:G1076" si="300">H1037+I1037+J1037</f>
        <v>0</v>
      </c>
      <c r="H1037" s="26"/>
      <c r="I1037" s="26"/>
      <c r="J1037" s="26"/>
      <c r="K1037" s="25">
        <f>L1037+M1037+N1037</f>
        <v>0</v>
      </c>
      <c r="L1037" s="26"/>
      <c r="M1037" s="26"/>
      <c r="N1037" s="26"/>
      <c r="O1037" s="25">
        <f t="shared" ref="O1037:O1076" si="301">P1037+Q1037+R1037</f>
        <v>87637.796000000002</v>
      </c>
      <c r="P1037" s="26">
        <v>60596.800000000003</v>
      </c>
      <c r="Q1037" s="26">
        <v>18469</v>
      </c>
      <c r="R1037" s="26">
        <v>8571.996000000001</v>
      </c>
      <c r="S1037" s="40">
        <f>T1037+U1037+V1037</f>
        <v>87600.378110000005</v>
      </c>
      <c r="T1037" s="1">
        <v>60596.478369999997</v>
      </c>
      <c r="U1037" s="1">
        <v>18443.040990000001</v>
      </c>
      <c r="V1037" s="1">
        <v>8560.8587499999994</v>
      </c>
      <c r="W1037" s="25">
        <f>X1037+Y1037+Z1037</f>
        <v>87600.378110000005</v>
      </c>
      <c r="X1037" s="26">
        <v>60596.478430000003</v>
      </c>
      <c r="Y1037" s="26">
        <v>18443.040929999999</v>
      </c>
      <c r="Z1037" s="26">
        <v>8560.8587500000012</v>
      </c>
      <c r="AA1037" s="20">
        <f t="shared" ref="AA1037:AA1076" si="302">AB1037+AC1037+AD1037</f>
        <v>3.637978807091713E-12</v>
      </c>
      <c r="AB1037" s="1">
        <f t="shared" ref="AB1037:AD1071" si="303">X1037+H1037-L1037-(T1037-AF1037)</f>
        <v>6.0000005760230124E-5</v>
      </c>
      <c r="AC1037" s="40">
        <f t="shared" si="303"/>
        <v>-6.0000002122251317E-5</v>
      </c>
      <c r="AD1037" s="4">
        <f t="shared" si="303"/>
        <v>0</v>
      </c>
      <c r="AE1037" s="25">
        <f t="shared" ref="AE1037:AE1076" si="304">AF1037+AG1037+AH1037</f>
        <v>0</v>
      </c>
      <c r="AF1037" s="26"/>
      <c r="AG1037" s="25"/>
      <c r="AH1037" s="38"/>
      <c r="AI1037" s="25"/>
      <c r="AJ1037" s="25"/>
      <c r="AM1037" s="119">
        <f t="shared" si="299"/>
        <v>0</v>
      </c>
      <c r="AN1037" s="119">
        <f t="shared" si="298"/>
        <v>3.637978807091713E-12</v>
      </c>
    </row>
    <row r="1038" spans="1:43" s="122" customFormat="1" ht="19.899999999999999" customHeight="1" x14ac:dyDescent="0.2">
      <c r="A1038" s="176"/>
      <c r="B1038" s="39" t="s">
        <v>31</v>
      </c>
      <c r="C1038" s="1">
        <v>2779.6109999999999</v>
      </c>
      <c r="D1038" s="1">
        <f>C1038</f>
        <v>2779.6109999999999</v>
      </c>
      <c r="E1038" s="1">
        <v>2779.6109999999999</v>
      </c>
      <c r="F1038" s="1">
        <v>2779.6109999999999</v>
      </c>
      <c r="G1038" s="40">
        <f t="shared" si="300"/>
        <v>0</v>
      </c>
      <c r="H1038" s="1"/>
      <c r="I1038" s="1"/>
      <c r="J1038" s="1"/>
      <c r="K1038" s="40"/>
      <c r="L1038" s="1"/>
      <c r="M1038" s="1"/>
      <c r="N1038" s="1"/>
      <c r="O1038" s="40">
        <f t="shared" si="301"/>
        <v>0</v>
      </c>
      <c r="P1038" s="1">
        <v>0</v>
      </c>
      <c r="Q1038" s="1">
        <v>0</v>
      </c>
      <c r="R1038" s="1">
        <v>0</v>
      </c>
      <c r="S1038" s="40">
        <v>0</v>
      </c>
      <c r="T1038" s="1"/>
      <c r="U1038" s="1"/>
      <c r="V1038" s="1"/>
      <c r="W1038" s="40">
        <v>0</v>
      </c>
      <c r="X1038" s="1"/>
      <c r="Y1038" s="1"/>
      <c r="Z1038" s="1"/>
      <c r="AA1038" s="20">
        <f t="shared" si="302"/>
        <v>0</v>
      </c>
      <c r="AB1038" s="1">
        <f t="shared" si="303"/>
        <v>0</v>
      </c>
      <c r="AC1038" s="40">
        <f t="shared" si="303"/>
        <v>0</v>
      </c>
      <c r="AD1038" s="4">
        <f t="shared" si="303"/>
        <v>0</v>
      </c>
      <c r="AE1038" s="40">
        <f t="shared" si="304"/>
        <v>0</v>
      </c>
      <c r="AF1038" s="1"/>
      <c r="AG1038" s="40"/>
      <c r="AH1038" s="4"/>
      <c r="AI1038" s="40"/>
      <c r="AJ1038" s="40"/>
      <c r="AM1038" s="119">
        <f t="shared" si="299"/>
        <v>0</v>
      </c>
      <c r="AN1038" s="119">
        <f t="shared" si="298"/>
        <v>0</v>
      </c>
    </row>
    <row r="1039" spans="1:43" s="122" customFormat="1" ht="19.899999999999999" customHeight="1" x14ac:dyDescent="0.2">
      <c r="A1039" s="176"/>
      <c r="B1039" s="39" t="s">
        <v>32</v>
      </c>
      <c r="C1039" s="1">
        <v>152012.39085</v>
      </c>
      <c r="D1039" s="1"/>
      <c r="E1039" s="1">
        <v>0</v>
      </c>
      <c r="F1039" s="1">
        <v>0</v>
      </c>
      <c r="G1039" s="40">
        <f t="shared" si="300"/>
        <v>0</v>
      </c>
      <c r="H1039" s="1"/>
      <c r="I1039" s="1"/>
      <c r="J1039" s="1"/>
      <c r="K1039" s="40"/>
      <c r="L1039" s="1"/>
      <c r="M1039" s="1"/>
      <c r="N1039" s="1"/>
      <c r="O1039" s="40">
        <f t="shared" si="301"/>
        <v>82757.806819999998</v>
      </c>
      <c r="P1039" s="1">
        <v>60596.800000000003</v>
      </c>
      <c r="Q1039" s="1">
        <v>15135.967391000002</v>
      </c>
      <c r="R1039" s="1">
        <v>7025.0394290000022</v>
      </c>
      <c r="S1039" s="40">
        <v>82758.123089999994</v>
      </c>
      <c r="T1039" s="1">
        <v>60596.478430000003</v>
      </c>
      <c r="U1039" s="1">
        <f>S1039-V1039-T1039</f>
        <v>15135.780749999991</v>
      </c>
      <c r="V1039" s="1">
        <v>7025.8639100000009</v>
      </c>
      <c r="W1039" s="40">
        <v>82758.123090000008</v>
      </c>
      <c r="X1039" s="1">
        <v>60596.478430000003</v>
      </c>
      <c r="Y1039" s="1">
        <f>W1039-X1039-Z1039</f>
        <v>15135.780750000005</v>
      </c>
      <c r="Z1039" s="1">
        <v>7025.8639100000009</v>
      </c>
      <c r="AA1039" s="20">
        <f t="shared" si="302"/>
        <v>1.4551915228366852E-11</v>
      </c>
      <c r="AB1039" s="1">
        <f t="shared" si="303"/>
        <v>0</v>
      </c>
      <c r="AC1039" s="40">
        <f t="shared" si="303"/>
        <v>1.4551915228366852E-11</v>
      </c>
      <c r="AD1039" s="4">
        <f t="shared" si="303"/>
        <v>0</v>
      </c>
      <c r="AE1039" s="40">
        <f t="shared" si="304"/>
        <v>0</v>
      </c>
      <c r="AF1039" s="1"/>
      <c r="AG1039" s="40"/>
      <c r="AH1039" s="4"/>
      <c r="AI1039" s="40"/>
      <c r="AJ1039" s="40"/>
      <c r="AM1039" s="119">
        <f t="shared" si="299"/>
        <v>0</v>
      </c>
      <c r="AN1039" s="119">
        <f t="shared" si="298"/>
        <v>1.4551915228366852E-11</v>
      </c>
    </row>
    <row r="1040" spans="1:43" s="122" customFormat="1" ht="19.899999999999999" customHeight="1" x14ac:dyDescent="0.2">
      <c r="A1040" s="176"/>
      <c r="B1040" s="39" t="s">
        <v>33</v>
      </c>
      <c r="C1040" s="1">
        <v>19060.259999999998</v>
      </c>
      <c r="D1040" s="1"/>
      <c r="E1040" s="1">
        <v>0</v>
      </c>
      <c r="F1040" s="1">
        <v>0</v>
      </c>
      <c r="G1040" s="40">
        <f t="shared" si="300"/>
        <v>0</v>
      </c>
      <c r="H1040" s="1"/>
      <c r="I1040" s="1"/>
      <c r="J1040" s="1"/>
      <c r="K1040" s="40"/>
      <c r="L1040" s="1"/>
      <c r="M1040" s="1"/>
      <c r="N1040" s="1"/>
      <c r="O1040" s="40">
        <f t="shared" si="301"/>
        <v>0</v>
      </c>
      <c r="P1040" s="1">
        <v>0</v>
      </c>
      <c r="Q1040" s="1">
        <v>0</v>
      </c>
      <c r="R1040" s="1">
        <v>0</v>
      </c>
      <c r="S1040" s="40">
        <v>0</v>
      </c>
      <c r="T1040" s="1"/>
      <c r="U1040" s="1"/>
      <c r="V1040" s="1"/>
      <c r="W1040" s="40">
        <v>0</v>
      </c>
      <c r="X1040" s="1"/>
      <c r="Y1040" s="1"/>
      <c r="Z1040" s="1"/>
      <c r="AA1040" s="20">
        <f t="shared" si="302"/>
        <v>0</v>
      </c>
      <c r="AB1040" s="1">
        <f t="shared" si="303"/>
        <v>0</v>
      </c>
      <c r="AC1040" s="40">
        <f t="shared" si="303"/>
        <v>0</v>
      </c>
      <c r="AD1040" s="4">
        <f t="shared" si="303"/>
        <v>0</v>
      </c>
      <c r="AE1040" s="40">
        <f t="shared" si="304"/>
        <v>0</v>
      </c>
      <c r="AF1040" s="1"/>
      <c r="AG1040" s="40"/>
      <c r="AH1040" s="4"/>
      <c r="AI1040" s="40"/>
      <c r="AJ1040" s="40"/>
      <c r="AM1040" s="119">
        <f t="shared" si="299"/>
        <v>0</v>
      </c>
      <c r="AN1040" s="119">
        <f t="shared" si="298"/>
        <v>0</v>
      </c>
    </row>
    <row r="1041" spans="1:40" s="122" customFormat="1" ht="19.899999999999999" customHeight="1" x14ac:dyDescent="0.2">
      <c r="A1041" s="176"/>
      <c r="B1041" s="39" t="s">
        <v>34</v>
      </c>
      <c r="C1041" s="1">
        <v>9003.5149999999994</v>
      </c>
      <c r="D1041" s="1">
        <v>0</v>
      </c>
      <c r="E1041" s="1">
        <v>0</v>
      </c>
      <c r="F1041" s="1">
        <v>0</v>
      </c>
      <c r="G1041" s="40">
        <f t="shared" si="300"/>
        <v>0</v>
      </c>
      <c r="H1041" s="1"/>
      <c r="I1041" s="1"/>
      <c r="J1041" s="1"/>
      <c r="K1041" s="40"/>
      <c r="L1041" s="1"/>
      <c r="M1041" s="1"/>
      <c r="N1041" s="1"/>
      <c r="O1041" s="40">
        <f t="shared" si="301"/>
        <v>4879.9891800000005</v>
      </c>
      <c r="P1041" s="1">
        <v>0</v>
      </c>
      <c r="Q1041" s="1">
        <v>3333.0326089999999</v>
      </c>
      <c r="R1041" s="1">
        <v>1546.9565710000002</v>
      </c>
      <c r="S1041" s="40">
        <f>T1041+U1041+V1041</f>
        <v>4842.2550200000032</v>
      </c>
      <c r="T1041" s="1">
        <f>T1037-SUM(T1038:T1040)</f>
        <v>-6.0000005760230124E-5</v>
      </c>
      <c r="U1041" s="1">
        <f>U1037-SUM(U1038:U1040)</f>
        <v>3307.2602400000105</v>
      </c>
      <c r="V1041" s="1">
        <f>V1037-SUM(V1038:V1040)</f>
        <v>1534.9948399999985</v>
      </c>
      <c r="W1041" s="40">
        <f>X1041+Y1041+Z1041</f>
        <v>4842.2550199999941</v>
      </c>
      <c r="X1041" s="1">
        <f>X1037-SUM(X1038:X1040)</f>
        <v>0</v>
      </c>
      <c r="Y1041" s="1">
        <f>Y1037-SUM(Y1038:Y1040)</f>
        <v>3307.2601799999939</v>
      </c>
      <c r="Z1041" s="1">
        <f>Z1037-SUM(Z1038:Z1040)</f>
        <v>1534.9948400000003</v>
      </c>
      <c r="AA1041" s="20">
        <f t="shared" si="302"/>
        <v>-9.0949470177292824E-12</v>
      </c>
      <c r="AB1041" s="1">
        <f t="shared" si="303"/>
        <v>6.0000005760230124E-5</v>
      </c>
      <c r="AC1041" s="40">
        <f t="shared" si="303"/>
        <v>-6.0000016674166545E-5</v>
      </c>
      <c r="AD1041" s="4">
        <f t="shared" si="303"/>
        <v>1.8189894035458565E-12</v>
      </c>
      <c r="AE1041" s="40">
        <f t="shared" si="304"/>
        <v>0</v>
      </c>
      <c r="AF1041" s="1"/>
      <c r="AG1041" s="40"/>
      <c r="AH1041" s="4"/>
      <c r="AI1041" s="40"/>
      <c r="AJ1041" s="40"/>
      <c r="AM1041" s="119">
        <f t="shared" si="299"/>
        <v>-9.0949470177292824E-12</v>
      </c>
      <c r="AN1041" s="119">
        <f t="shared" si="298"/>
        <v>-9.0949470177292824E-12</v>
      </c>
    </row>
    <row r="1042" spans="1:40" s="122" customFormat="1" ht="69.599999999999994" customHeight="1" x14ac:dyDescent="0.2">
      <c r="A1042" s="176">
        <v>191</v>
      </c>
      <c r="B1042" s="134" t="s">
        <v>207</v>
      </c>
      <c r="C1042" s="24">
        <v>177404.45272000003</v>
      </c>
      <c r="D1042" s="24">
        <f>SUM(D1043:D1046)</f>
        <v>1599.9585</v>
      </c>
      <c r="E1042" s="24">
        <v>1599.9585</v>
      </c>
      <c r="F1042" s="24">
        <v>1599.9585</v>
      </c>
      <c r="G1042" s="25">
        <f t="shared" si="300"/>
        <v>0</v>
      </c>
      <c r="H1042" s="26"/>
      <c r="I1042" s="26"/>
      <c r="J1042" s="26"/>
      <c r="K1042" s="25">
        <f>L1042+M1042+N1042</f>
        <v>0</v>
      </c>
      <c r="L1042" s="26"/>
      <c r="M1042" s="26"/>
      <c r="N1042" s="26"/>
      <c r="O1042" s="25">
        <f t="shared" si="301"/>
        <v>80169.233999999997</v>
      </c>
      <c r="P1042" s="26">
        <v>60596.800000000003</v>
      </c>
      <c r="Q1042" s="26">
        <v>19493.5</v>
      </c>
      <c r="R1042" s="26">
        <v>78.933999999999997</v>
      </c>
      <c r="S1042" s="40">
        <f>T1042+U1042+V1042</f>
        <v>80168.912140000015</v>
      </c>
      <c r="T1042" s="1">
        <v>60596.478280000003</v>
      </c>
      <c r="U1042" s="1">
        <v>19493.499949999998</v>
      </c>
      <c r="V1042" s="1">
        <v>78.933909999999997</v>
      </c>
      <c r="W1042" s="25">
        <f>X1042+Y1042+Z1042</f>
        <v>80168.912140000015</v>
      </c>
      <c r="X1042" s="26">
        <v>60596.478280000003</v>
      </c>
      <c r="Y1042" s="26">
        <v>19493.5</v>
      </c>
      <c r="Z1042" s="26">
        <v>78.933859999999996</v>
      </c>
      <c r="AA1042" s="20">
        <f t="shared" si="302"/>
        <v>2.3732127374387346E-12</v>
      </c>
      <c r="AB1042" s="1">
        <f t="shared" si="303"/>
        <v>0</v>
      </c>
      <c r="AC1042" s="40">
        <f t="shared" si="303"/>
        <v>5.0000002374872565E-5</v>
      </c>
      <c r="AD1042" s="4">
        <f t="shared" si="303"/>
        <v>-5.0000000001659828E-5</v>
      </c>
      <c r="AE1042" s="25">
        <f t="shared" si="304"/>
        <v>0</v>
      </c>
      <c r="AF1042" s="26"/>
      <c r="AG1042" s="25"/>
      <c r="AH1042" s="38"/>
      <c r="AI1042" s="25"/>
      <c r="AJ1042" s="25"/>
      <c r="AM1042" s="119">
        <f t="shared" si="299"/>
        <v>0</v>
      </c>
      <c r="AN1042" s="119">
        <f t="shared" si="298"/>
        <v>2.3732127374387346E-12</v>
      </c>
    </row>
    <row r="1043" spans="1:40" s="122" customFormat="1" ht="19.899999999999999" customHeight="1" x14ac:dyDescent="0.2">
      <c r="A1043" s="176"/>
      <c r="B1043" s="39" t="s">
        <v>31</v>
      </c>
      <c r="C1043" s="1">
        <v>1500</v>
      </c>
      <c r="D1043" s="1">
        <f>C1043</f>
        <v>1500</v>
      </c>
      <c r="E1043" s="1">
        <v>1500</v>
      </c>
      <c r="F1043" s="1">
        <v>1500</v>
      </c>
      <c r="G1043" s="40">
        <f t="shared" si="300"/>
        <v>0</v>
      </c>
      <c r="H1043" s="1"/>
      <c r="I1043" s="1"/>
      <c r="J1043" s="1"/>
      <c r="K1043" s="40"/>
      <c r="L1043" s="1"/>
      <c r="M1043" s="1"/>
      <c r="N1043" s="1"/>
      <c r="O1043" s="40">
        <f t="shared" si="301"/>
        <v>0</v>
      </c>
      <c r="P1043" s="1">
        <v>0</v>
      </c>
      <c r="Q1043" s="1">
        <v>0</v>
      </c>
      <c r="R1043" s="1">
        <v>0</v>
      </c>
      <c r="S1043" s="40">
        <v>0</v>
      </c>
      <c r="T1043" s="1"/>
      <c r="U1043" s="1"/>
      <c r="V1043" s="1"/>
      <c r="W1043" s="40">
        <v>0</v>
      </c>
      <c r="X1043" s="1"/>
      <c r="Y1043" s="1"/>
      <c r="Z1043" s="1"/>
      <c r="AA1043" s="20">
        <f t="shared" si="302"/>
        <v>0</v>
      </c>
      <c r="AB1043" s="1">
        <f t="shared" si="303"/>
        <v>0</v>
      </c>
      <c r="AC1043" s="40">
        <f t="shared" si="303"/>
        <v>0</v>
      </c>
      <c r="AD1043" s="4">
        <f t="shared" si="303"/>
        <v>0</v>
      </c>
      <c r="AE1043" s="40">
        <f t="shared" si="304"/>
        <v>0</v>
      </c>
      <c r="AF1043" s="1"/>
      <c r="AG1043" s="40"/>
      <c r="AH1043" s="4"/>
      <c r="AI1043" s="40"/>
      <c r="AJ1043" s="40"/>
      <c r="AM1043" s="119">
        <f t="shared" si="299"/>
        <v>0</v>
      </c>
      <c r="AN1043" s="119">
        <f t="shared" si="298"/>
        <v>0</v>
      </c>
    </row>
    <row r="1044" spans="1:40" s="122" customFormat="1" ht="19.899999999999999" customHeight="1" x14ac:dyDescent="0.2">
      <c r="A1044" s="176"/>
      <c r="B1044" s="39" t="s">
        <v>32</v>
      </c>
      <c r="C1044" s="1">
        <v>148028.72200000001</v>
      </c>
      <c r="D1044" s="1"/>
      <c r="E1044" s="1">
        <v>0</v>
      </c>
      <c r="F1044" s="1">
        <v>0</v>
      </c>
      <c r="G1044" s="40">
        <f t="shared" si="300"/>
        <v>0</v>
      </c>
      <c r="H1044" s="1"/>
      <c r="I1044" s="1"/>
      <c r="J1044" s="1"/>
      <c r="K1044" s="40"/>
      <c r="L1044" s="1"/>
      <c r="M1044" s="1"/>
      <c r="N1044" s="1"/>
      <c r="O1044" s="40">
        <f t="shared" si="301"/>
        <v>76223.048460000005</v>
      </c>
      <c r="P1044" s="1">
        <v>60596.800000000003</v>
      </c>
      <c r="Q1044" s="1">
        <v>15563.756590000001</v>
      </c>
      <c r="R1044" s="1">
        <v>62.491869999999999</v>
      </c>
      <c r="S1044" s="40">
        <v>76222.726739999998</v>
      </c>
      <c r="T1044" s="1">
        <v>60596.478280000003</v>
      </c>
      <c r="U1044" s="1">
        <f>S1044-T1044-V1044</f>
        <v>15563.756589999995</v>
      </c>
      <c r="V1044" s="1">
        <v>62.491870000000006</v>
      </c>
      <c r="W1044" s="40">
        <v>76222.726739999998</v>
      </c>
      <c r="X1044" s="1">
        <v>60596.478280000003</v>
      </c>
      <c r="Y1044" s="1">
        <f>W1044-X1044-Z1044</f>
        <v>15563.756589999995</v>
      </c>
      <c r="Z1044" s="1">
        <v>62.491870000000006</v>
      </c>
      <c r="AA1044" s="20">
        <f t="shared" si="302"/>
        <v>0</v>
      </c>
      <c r="AB1044" s="1">
        <f t="shared" si="303"/>
        <v>0</v>
      </c>
      <c r="AC1044" s="40">
        <f t="shared" si="303"/>
        <v>0</v>
      </c>
      <c r="AD1044" s="4">
        <f t="shared" si="303"/>
        <v>0</v>
      </c>
      <c r="AE1044" s="40">
        <f t="shared" si="304"/>
        <v>0</v>
      </c>
      <c r="AF1044" s="1"/>
      <c r="AG1044" s="40"/>
      <c r="AH1044" s="4"/>
      <c r="AI1044" s="40"/>
      <c r="AJ1044" s="40"/>
      <c r="AM1044" s="119">
        <f t="shared" si="299"/>
        <v>0</v>
      </c>
      <c r="AN1044" s="119">
        <f t="shared" si="298"/>
        <v>0</v>
      </c>
    </row>
    <row r="1045" spans="1:40" s="122" customFormat="1" ht="19.899999999999999" customHeight="1" x14ac:dyDescent="0.2">
      <c r="A1045" s="176"/>
      <c r="B1045" s="39" t="s">
        <v>33</v>
      </c>
      <c r="C1045" s="1">
        <v>19165</v>
      </c>
      <c r="D1045" s="1"/>
      <c r="E1045" s="1">
        <v>0</v>
      </c>
      <c r="F1045" s="1">
        <v>0</v>
      </c>
      <c r="G1045" s="40">
        <f t="shared" si="300"/>
        <v>0</v>
      </c>
      <c r="H1045" s="1"/>
      <c r="I1045" s="1"/>
      <c r="J1045" s="1"/>
      <c r="K1045" s="40"/>
      <c r="L1045" s="1"/>
      <c r="M1045" s="1"/>
      <c r="N1045" s="1"/>
      <c r="O1045" s="40">
        <f t="shared" si="301"/>
        <v>0</v>
      </c>
      <c r="P1045" s="1">
        <v>0</v>
      </c>
      <c r="Q1045" s="1">
        <v>0</v>
      </c>
      <c r="R1045" s="1">
        <v>0</v>
      </c>
      <c r="S1045" s="40">
        <v>0</v>
      </c>
      <c r="T1045" s="1"/>
      <c r="U1045" s="1"/>
      <c r="V1045" s="1"/>
      <c r="W1045" s="40">
        <v>0</v>
      </c>
      <c r="X1045" s="1"/>
      <c r="Y1045" s="1"/>
      <c r="Z1045" s="1"/>
      <c r="AA1045" s="20">
        <f t="shared" si="302"/>
        <v>0</v>
      </c>
      <c r="AB1045" s="1">
        <f t="shared" si="303"/>
        <v>0</v>
      </c>
      <c r="AC1045" s="40">
        <f t="shared" si="303"/>
        <v>0</v>
      </c>
      <c r="AD1045" s="4">
        <f t="shared" si="303"/>
        <v>0</v>
      </c>
      <c r="AE1045" s="40">
        <f t="shared" si="304"/>
        <v>0</v>
      </c>
      <c r="AF1045" s="1"/>
      <c r="AG1045" s="40"/>
      <c r="AH1045" s="4"/>
      <c r="AI1045" s="40"/>
      <c r="AJ1045" s="40"/>
      <c r="AM1045" s="119">
        <f t="shared" si="299"/>
        <v>0</v>
      </c>
      <c r="AN1045" s="119">
        <f t="shared" si="298"/>
        <v>0</v>
      </c>
    </row>
    <row r="1046" spans="1:40" s="122" customFormat="1" ht="19.899999999999999" customHeight="1" x14ac:dyDescent="0.2">
      <c r="A1046" s="176"/>
      <c r="B1046" s="39" t="s">
        <v>34</v>
      </c>
      <c r="C1046" s="1">
        <v>8710.7307200000014</v>
      </c>
      <c r="D1046" s="1">
        <v>99.958500000000001</v>
      </c>
      <c r="E1046" s="1">
        <v>99.958500000000001</v>
      </c>
      <c r="F1046" s="1">
        <v>99.958500000000001</v>
      </c>
      <c r="G1046" s="40">
        <f t="shared" si="300"/>
        <v>0</v>
      </c>
      <c r="H1046" s="1"/>
      <c r="I1046" s="1"/>
      <c r="J1046" s="1"/>
      <c r="K1046" s="40"/>
      <c r="L1046" s="1"/>
      <c r="M1046" s="1"/>
      <c r="N1046" s="1"/>
      <c r="O1046" s="40">
        <f t="shared" si="301"/>
        <v>3946.1853999999998</v>
      </c>
      <c r="P1046" s="1">
        <v>0</v>
      </c>
      <c r="Q1046" s="1">
        <v>3929.7434089600001</v>
      </c>
      <c r="R1046" s="1">
        <v>16.44199103999987</v>
      </c>
      <c r="S1046" s="40">
        <f>T1046+U1046+V1046</f>
        <v>3946.1854000000021</v>
      </c>
      <c r="T1046" s="1">
        <f>T1042-SUM(T1043:T1045)</f>
        <v>0</v>
      </c>
      <c r="U1046" s="1">
        <f>U1042-SUM(U1043:U1045)</f>
        <v>3929.7433600000022</v>
      </c>
      <c r="V1046" s="1">
        <f>V1042-SUM(V1043:V1045)</f>
        <v>16.442039999999992</v>
      </c>
      <c r="W1046" s="40">
        <f>X1046+Y1046+Z1046</f>
        <v>3946.1854000000044</v>
      </c>
      <c r="X1046" s="1">
        <f>X1042-SUM(X1043:X1045)</f>
        <v>0</v>
      </c>
      <c r="Y1046" s="1">
        <f>Y1042-SUM(Y1043:Y1045)</f>
        <v>3929.7434100000046</v>
      </c>
      <c r="Z1046" s="1">
        <f>Z1042-SUM(Z1043:Z1045)</f>
        <v>16.44198999999999</v>
      </c>
      <c r="AA1046" s="20">
        <f t="shared" si="302"/>
        <v>2.3732127374387346E-12</v>
      </c>
      <c r="AB1046" s="1">
        <f t="shared" si="303"/>
        <v>0</v>
      </c>
      <c r="AC1046" s="40">
        <f t="shared" si="303"/>
        <v>5.0000002374872565E-5</v>
      </c>
      <c r="AD1046" s="4">
        <f t="shared" si="303"/>
        <v>-5.0000000001659828E-5</v>
      </c>
      <c r="AE1046" s="40">
        <f t="shared" si="304"/>
        <v>0</v>
      </c>
      <c r="AF1046" s="1"/>
      <c r="AG1046" s="40"/>
      <c r="AH1046" s="4"/>
      <c r="AI1046" s="40"/>
      <c r="AJ1046" s="40"/>
      <c r="AM1046" s="119">
        <f t="shared" si="299"/>
        <v>0</v>
      </c>
      <c r="AN1046" s="119">
        <f t="shared" si="298"/>
        <v>2.3732127374387346E-12</v>
      </c>
    </row>
    <row r="1047" spans="1:40" s="122" customFormat="1" ht="112.9" customHeight="1" x14ac:dyDescent="0.2">
      <c r="A1047" s="176">
        <v>192</v>
      </c>
      <c r="B1047" s="134" t="s">
        <v>208</v>
      </c>
      <c r="C1047" s="24">
        <v>264853.07683000003</v>
      </c>
      <c r="D1047" s="24">
        <f>SUM(D1048:D1051)</f>
        <v>0</v>
      </c>
      <c r="E1047" s="24">
        <v>0</v>
      </c>
      <c r="F1047" s="24">
        <v>0</v>
      </c>
      <c r="G1047" s="25">
        <f t="shared" si="300"/>
        <v>0</v>
      </c>
      <c r="H1047" s="26"/>
      <c r="I1047" s="26"/>
      <c r="J1047" s="26"/>
      <c r="K1047" s="25">
        <f>L1047+M1047+N1047</f>
        <v>0</v>
      </c>
      <c r="L1047" s="26"/>
      <c r="M1047" s="26"/>
      <c r="N1047" s="26"/>
      <c r="O1047" s="25">
        <f t="shared" si="301"/>
        <v>83467.641999999993</v>
      </c>
      <c r="P1047" s="26">
        <v>60596.7</v>
      </c>
      <c r="Q1047" s="26">
        <v>22825.200000000001</v>
      </c>
      <c r="R1047" s="26">
        <v>45.741999999999997</v>
      </c>
      <c r="S1047" s="40">
        <f>T1047+U1047+V1047</f>
        <v>83344.691479999994</v>
      </c>
      <c r="T1047" s="1">
        <v>60596.478369999997</v>
      </c>
      <c r="U1047" s="1">
        <v>22702.709299999999</v>
      </c>
      <c r="V1047" s="1">
        <v>45.503810000000001</v>
      </c>
      <c r="W1047" s="25">
        <f>X1047+Y1047+Z1047</f>
        <v>77860.893579999989</v>
      </c>
      <c r="X1047" s="26">
        <v>60596.478359999986</v>
      </c>
      <c r="Y1047" s="26">
        <v>17229.878369999999</v>
      </c>
      <c r="Z1047" s="26">
        <v>34.536850000000001</v>
      </c>
      <c r="AA1047" s="20">
        <f t="shared" si="302"/>
        <v>2.9999989941131844E-5</v>
      </c>
      <c r="AB1047" s="1">
        <f t="shared" si="303"/>
        <v>-1.0000010661315173E-5</v>
      </c>
      <c r="AC1047" s="40">
        <f>Y1047+I1047-M1047-(U1047-AG1047)</f>
        <v>-5.9999999939464033E-4</v>
      </c>
      <c r="AD1047" s="4">
        <f t="shared" si="303"/>
        <v>6.3999999999708734E-4</v>
      </c>
      <c r="AE1047" s="25">
        <f t="shared" si="304"/>
        <v>5483.7979299999997</v>
      </c>
      <c r="AF1047" s="26">
        <f>SUM(AF1048:AF1051)</f>
        <v>0</v>
      </c>
      <c r="AG1047" s="25">
        <f>SUM(AG1048:AG1051)</f>
        <v>5472.8303299999998</v>
      </c>
      <c r="AH1047" s="38">
        <f>SUM(AH1048:AH1051)</f>
        <v>10.967599999999999</v>
      </c>
      <c r="AI1047" s="25"/>
      <c r="AJ1047" s="25"/>
      <c r="AM1047" s="119">
        <f t="shared" si="299"/>
        <v>-5483.797900000005</v>
      </c>
      <c r="AN1047" s="119">
        <f t="shared" si="298"/>
        <v>-5483.7979000000096</v>
      </c>
    </row>
    <row r="1048" spans="1:40" s="122" customFormat="1" ht="19.899999999999999" customHeight="1" x14ac:dyDescent="0.2">
      <c r="A1048" s="176"/>
      <c r="B1048" s="39" t="s">
        <v>31</v>
      </c>
      <c r="C1048" s="1">
        <v>0</v>
      </c>
      <c r="D1048" s="1">
        <f>C1048</f>
        <v>0</v>
      </c>
      <c r="E1048" s="1">
        <v>0</v>
      </c>
      <c r="F1048" s="1">
        <v>0</v>
      </c>
      <c r="G1048" s="40">
        <f t="shared" si="300"/>
        <v>0</v>
      </c>
      <c r="H1048" s="1"/>
      <c r="I1048" s="1"/>
      <c r="J1048" s="1"/>
      <c r="K1048" s="40"/>
      <c r="L1048" s="1"/>
      <c r="M1048" s="1"/>
      <c r="N1048" s="1"/>
      <c r="O1048" s="40">
        <f t="shared" si="301"/>
        <v>0</v>
      </c>
      <c r="P1048" s="1">
        <v>0</v>
      </c>
      <c r="Q1048" s="1">
        <v>0</v>
      </c>
      <c r="R1048" s="1">
        <v>0</v>
      </c>
      <c r="S1048" s="40">
        <v>0</v>
      </c>
      <c r="T1048" s="1"/>
      <c r="U1048" s="1"/>
      <c r="V1048" s="1"/>
      <c r="W1048" s="40">
        <v>0</v>
      </c>
      <c r="X1048" s="1"/>
      <c r="Y1048" s="1"/>
      <c r="Z1048" s="1"/>
      <c r="AA1048" s="20">
        <f t="shared" si="302"/>
        <v>0</v>
      </c>
      <c r="AB1048" s="1">
        <f t="shared" si="303"/>
        <v>0</v>
      </c>
      <c r="AC1048" s="40">
        <f t="shared" si="303"/>
        <v>0</v>
      </c>
      <c r="AD1048" s="4">
        <f t="shared" si="303"/>
        <v>0</v>
      </c>
      <c r="AE1048" s="40">
        <f t="shared" si="304"/>
        <v>0</v>
      </c>
      <c r="AF1048" s="1"/>
      <c r="AG1048" s="40"/>
      <c r="AH1048" s="4"/>
      <c r="AI1048" s="40"/>
      <c r="AJ1048" s="40"/>
      <c r="AM1048" s="119">
        <f t="shared" si="299"/>
        <v>0</v>
      </c>
      <c r="AN1048" s="119">
        <f t="shared" si="298"/>
        <v>0</v>
      </c>
    </row>
    <row r="1049" spans="1:40" s="122" customFormat="1" ht="19.899999999999999" customHeight="1" x14ac:dyDescent="0.2">
      <c r="A1049" s="176"/>
      <c r="B1049" s="39" t="s">
        <v>32</v>
      </c>
      <c r="C1049" s="1">
        <v>217989.117</v>
      </c>
      <c r="D1049" s="1"/>
      <c r="E1049" s="1">
        <v>0</v>
      </c>
      <c r="F1049" s="1">
        <v>0</v>
      </c>
      <c r="G1049" s="40">
        <f t="shared" si="300"/>
        <v>0</v>
      </c>
      <c r="H1049" s="1"/>
      <c r="I1049" s="1"/>
      <c r="J1049" s="1"/>
      <c r="K1049" s="40"/>
      <c r="L1049" s="1"/>
      <c r="M1049" s="1"/>
      <c r="N1049" s="1"/>
      <c r="O1049" s="40">
        <f t="shared" si="301"/>
        <v>74431.749779999998</v>
      </c>
      <c r="P1049" s="1">
        <v>60596.7</v>
      </c>
      <c r="Q1049" s="1">
        <v>13807.379259999998</v>
      </c>
      <c r="R1049" s="1">
        <v>27.670519999999996</v>
      </c>
      <c r="S1049" s="40">
        <v>74358.339640000006</v>
      </c>
      <c r="T1049" s="1">
        <v>60596.47836999999</v>
      </c>
      <c r="U1049" s="1">
        <f>S1049-V1049-T1049</f>
        <v>13734.330180000012</v>
      </c>
      <c r="V1049" s="1">
        <v>27.531089999999999</v>
      </c>
      <c r="W1049" s="40">
        <v>74358.339670000001</v>
      </c>
      <c r="X1049" s="1">
        <v>60596.47836999999</v>
      </c>
      <c r="Y1049" s="1">
        <f>W1049-X1049-Z1049</f>
        <v>13734.330210000011</v>
      </c>
      <c r="Z1049" s="1">
        <v>27.531089999999999</v>
      </c>
      <c r="AA1049" s="20">
        <f t="shared" si="302"/>
        <v>2.9999999242136255E-5</v>
      </c>
      <c r="AB1049" s="1">
        <f t="shared" si="303"/>
        <v>0</v>
      </c>
      <c r="AC1049" s="40">
        <f t="shared" si="303"/>
        <v>2.9999999242136255E-5</v>
      </c>
      <c r="AD1049" s="4">
        <f t="shared" si="303"/>
        <v>0</v>
      </c>
      <c r="AE1049" s="40">
        <f t="shared" si="304"/>
        <v>0</v>
      </c>
      <c r="AF1049" s="1"/>
      <c r="AG1049" s="40"/>
      <c r="AH1049" s="4"/>
      <c r="AI1049" s="40"/>
      <c r="AJ1049" s="40"/>
      <c r="AM1049" s="119">
        <f t="shared" si="299"/>
        <v>2.9999995604157448E-5</v>
      </c>
      <c r="AN1049" s="119">
        <f t="shared" si="298"/>
        <v>2.9999999242136255E-5</v>
      </c>
    </row>
    <row r="1050" spans="1:40" s="122" customFormat="1" ht="19.899999999999999" customHeight="1" x14ac:dyDescent="0.2">
      <c r="A1050" s="176"/>
      <c r="B1050" s="39" t="s">
        <v>33</v>
      </c>
      <c r="C1050" s="1">
        <v>22621</v>
      </c>
      <c r="D1050" s="1"/>
      <c r="E1050" s="1">
        <v>0</v>
      </c>
      <c r="F1050" s="1">
        <v>0</v>
      </c>
      <c r="G1050" s="40">
        <f t="shared" si="300"/>
        <v>0</v>
      </c>
      <c r="H1050" s="1"/>
      <c r="I1050" s="1"/>
      <c r="J1050" s="1"/>
      <c r="K1050" s="40"/>
      <c r="L1050" s="1"/>
      <c r="M1050" s="1"/>
      <c r="N1050" s="1"/>
      <c r="O1050" s="40">
        <f t="shared" si="301"/>
        <v>0</v>
      </c>
      <c r="P1050" s="1">
        <v>0</v>
      </c>
      <c r="Q1050" s="1">
        <v>0</v>
      </c>
      <c r="R1050" s="1">
        <v>0</v>
      </c>
      <c r="S1050" s="40">
        <v>0</v>
      </c>
      <c r="T1050" s="1"/>
      <c r="U1050" s="1"/>
      <c r="V1050" s="1"/>
      <c r="W1050" s="40">
        <v>0</v>
      </c>
      <c r="X1050" s="1"/>
      <c r="Y1050" s="1"/>
      <c r="Z1050" s="1"/>
      <c r="AA1050" s="20">
        <f t="shared" si="302"/>
        <v>0</v>
      </c>
      <c r="AB1050" s="1">
        <f t="shared" si="303"/>
        <v>0</v>
      </c>
      <c r="AC1050" s="40">
        <f t="shared" si="303"/>
        <v>0</v>
      </c>
      <c r="AD1050" s="4">
        <f t="shared" si="303"/>
        <v>0</v>
      </c>
      <c r="AE1050" s="40">
        <f t="shared" si="304"/>
        <v>0</v>
      </c>
      <c r="AF1050" s="1"/>
      <c r="AG1050" s="40"/>
      <c r="AH1050" s="4"/>
      <c r="AI1050" s="40"/>
      <c r="AJ1050" s="40"/>
      <c r="AM1050" s="119">
        <f t="shared" si="299"/>
        <v>0</v>
      </c>
      <c r="AN1050" s="119">
        <f t="shared" si="298"/>
        <v>0</v>
      </c>
    </row>
    <row r="1051" spans="1:40" s="122" customFormat="1" ht="19.899999999999999" customHeight="1" x14ac:dyDescent="0.2">
      <c r="A1051" s="176"/>
      <c r="B1051" s="39" t="s">
        <v>34</v>
      </c>
      <c r="C1051" s="1">
        <v>24242.95983</v>
      </c>
      <c r="D1051" s="1"/>
      <c r="E1051" s="1">
        <v>0</v>
      </c>
      <c r="F1051" s="1">
        <v>0</v>
      </c>
      <c r="G1051" s="40">
        <f t="shared" si="300"/>
        <v>0</v>
      </c>
      <c r="H1051" s="1"/>
      <c r="I1051" s="1"/>
      <c r="J1051" s="1"/>
      <c r="K1051" s="40"/>
      <c r="L1051" s="1"/>
      <c r="M1051" s="1"/>
      <c r="N1051" s="1"/>
      <c r="O1051" s="40">
        <f t="shared" si="301"/>
        <v>9035.8922199999997</v>
      </c>
      <c r="P1051" s="1">
        <v>0</v>
      </c>
      <c r="Q1051" s="1">
        <v>9017.8207399999992</v>
      </c>
      <c r="R1051" s="1">
        <v>18.071480000000001</v>
      </c>
      <c r="S1051" s="40">
        <f>T1051+U1051+V1051</f>
        <v>8986.3518399999866</v>
      </c>
      <c r="T1051" s="1">
        <f>T1047-SUM(T1048:T1050)</f>
        <v>0</v>
      </c>
      <c r="U1051" s="1">
        <f>U1047-SUM(U1048:U1050)</f>
        <v>8968.3791199999869</v>
      </c>
      <c r="V1051" s="1">
        <f>V1047-SUM(V1048:V1050)</f>
        <v>17.972720000000002</v>
      </c>
      <c r="W1051" s="40">
        <f>X1051+Y1051+Z1051</f>
        <v>3502.5539099999842</v>
      </c>
      <c r="X1051" s="1">
        <f>X1047-SUM(X1048:X1050)</f>
        <v>-1.0000003385357559E-5</v>
      </c>
      <c r="Y1051" s="1">
        <f>Y1047-SUM(Y1048:Y1050)</f>
        <v>3495.5481599999875</v>
      </c>
      <c r="Z1051" s="1">
        <f>Z1047-SUM(Z1048:Z1050)</f>
        <v>7.0057600000000022</v>
      </c>
      <c r="AA1051" s="20">
        <f t="shared" si="302"/>
        <v>-2.9327651418498135E-12</v>
      </c>
      <c r="AB1051" s="1">
        <f t="shared" si="303"/>
        <v>-1.0000003385357559E-5</v>
      </c>
      <c r="AC1051" s="40">
        <f t="shared" si="303"/>
        <v>-6.2999999954627128E-4</v>
      </c>
      <c r="AD1051" s="4">
        <f t="shared" si="303"/>
        <v>6.399999999988637E-4</v>
      </c>
      <c r="AE1051" s="40">
        <f t="shared" si="304"/>
        <v>5483.7979299999997</v>
      </c>
      <c r="AF1051" s="1"/>
      <c r="AG1051" s="40">
        <v>5472.8303299999998</v>
      </c>
      <c r="AH1051" s="4">
        <v>10.967599999999999</v>
      </c>
      <c r="AI1051" s="40"/>
      <c r="AJ1051" s="40"/>
      <c r="AM1051" s="119">
        <f t="shared" si="299"/>
        <v>-5483.7979300000025</v>
      </c>
      <c r="AN1051" s="119">
        <f t="shared" si="298"/>
        <v>-5483.7979300000025</v>
      </c>
    </row>
    <row r="1052" spans="1:40" s="122" customFormat="1" ht="112.9" customHeight="1" x14ac:dyDescent="0.2">
      <c r="A1052" s="176">
        <v>193</v>
      </c>
      <c r="B1052" s="134" t="s">
        <v>209</v>
      </c>
      <c r="C1052" s="24">
        <v>51874.62715</v>
      </c>
      <c r="D1052" s="24">
        <f>SUM(D1053:D1056)</f>
        <v>0</v>
      </c>
      <c r="E1052" s="24">
        <v>0</v>
      </c>
      <c r="F1052" s="24">
        <v>0</v>
      </c>
      <c r="G1052" s="25">
        <f t="shared" si="300"/>
        <v>0</v>
      </c>
      <c r="H1052" s="26"/>
      <c r="I1052" s="26"/>
      <c r="J1052" s="26"/>
      <c r="K1052" s="25">
        <f>L1052+M1052+N1052</f>
        <v>0</v>
      </c>
      <c r="L1052" s="26"/>
      <c r="M1052" s="26"/>
      <c r="N1052" s="26"/>
      <c r="O1052" s="25">
        <f t="shared" si="301"/>
        <v>9971.2279999999992</v>
      </c>
      <c r="P1052" s="26">
        <v>3000</v>
      </c>
      <c r="Q1052" s="26">
        <v>6929.4</v>
      </c>
      <c r="R1052" s="26">
        <v>41.827999999999996</v>
      </c>
      <c r="S1052" s="40">
        <f>T1052+U1052+V1052</f>
        <v>9971.2279800000015</v>
      </c>
      <c r="T1052" s="1">
        <v>2999.9322700000002</v>
      </c>
      <c r="U1052" s="1">
        <v>6929.4000000000005</v>
      </c>
      <c r="V1052" s="1">
        <v>41.895710000000001</v>
      </c>
      <c r="W1052" s="25">
        <f>X1052+Y1052+Z1052</f>
        <v>9971.2279800000015</v>
      </c>
      <c r="X1052" s="26">
        <v>2999.9322700000002</v>
      </c>
      <c r="Y1052" s="26">
        <v>6929.4000000000005</v>
      </c>
      <c r="Z1052" s="26">
        <v>41.895710000000001</v>
      </c>
      <c r="AA1052" s="20">
        <f t="shared" si="302"/>
        <v>0</v>
      </c>
      <c r="AB1052" s="1">
        <f t="shared" si="303"/>
        <v>0</v>
      </c>
      <c r="AC1052" s="40">
        <f t="shared" si="303"/>
        <v>0</v>
      </c>
      <c r="AD1052" s="4">
        <f t="shared" si="303"/>
        <v>0</v>
      </c>
      <c r="AE1052" s="25">
        <f t="shared" si="304"/>
        <v>0</v>
      </c>
      <c r="AF1052" s="26"/>
      <c r="AG1052" s="25"/>
      <c r="AH1052" s="38"/>
      <c r="AI1052" s="25"/>
      <c r="AJ1052" s="25"/>
      <c r="AM1052" s="119">
        <f t="shared" si="299"/>
        <v>0</v>
      </c>
      <c r="AN1052" s="119">
        <f t="shared" si="298"/>
        <v>0</v>
      </c>
    </row>
    <row r="1053" spans="1:40" s="122" customFormat="1" ht="19.899999999999999" customHeight="1" x14ac:dyDescent="0.2">
      <c r="A1053" s="176"/>
      <c r="B1053" s="39" t="s">
        <v>31</v>
      </c>
      <c r="C1053" s="1">
        <v>0</v>
      </c>
      <c r="D1053" s="1">
        <f>C1053</f>
        <v>0</v>
      </c>
      <c r="E1053" s="1">
        <v>0</v>
      </c>
      <c r="F1053" s="1">
        <v>0</v>
      </c>
      <c r="G1053" s="40">
        <f t="shared" si="300"/>
        <v>0</v>
      </c>
      <c r="H1053" s="1"/>
      <c r="I1053" s="1"/>
      <c r="J1053" s="1"/>
      <c r="K1053" s="40"/>
      <c r="L1053" s="1"/>
      <c r="M1053" s="1"/>
      <c r="N1053" s="1"/>
      <c r="O1053" s="40">
        <f t="shared" si="301"/>
        <v>0</v>
      </c>
      <c r="P1053" s="1">
        <v>0</v>
      </c>
      <c r="Q1053" s="1">
        <v>0</v>
      </c>
      <c r="R1053" s="1">
        <v>0</v>
      </c>
      <c r="S1053" s="40">
        <v>0</v>
      </c>
      <c r="T1053" s="1"/>
      <c r="U1053" s="1"/>
      <c r="V1053" s="1"/>
      <c r="W1053" s="40">
        <v>0</v>
      </c>
      <c r="X1053" s="1"/>
      <c r="Y1053" s="1"/>
      <c r="Z1053" s="1"/>
      <c r="AA1053" s="20">
        <f t="shared" si="302"/>
        <v>0</v>
      </c>
      <c r="AB1053" s="1">
        <f t="shared" si="303"/>
        <v>0</v>
      </c>
      <c r="AC1053" s="40">
        <f t="shared" si="303"/>
        <v>0</v>
      </c>
      <c r="AD1053" s="4">
        <f t="shared" si="303"/>
        <v>0</v>
      </c>
      <c r="AE1053" s="40">
        <f t="shared" si="304"/>
        <v>0</v>
      </c>
      <c r="AF1053" s="1"/>
      <c r="AG1053" s="40"/>
      <c r="AH1053" s="4"/>
      <c r="AI1053" s="40"/>
      <c r="AJ1053" s="40"/>
      <c r="AM1053" s="119">
        <f t="shared" si="299"/>
        <v>0</v>
      </c>
      <c r="AN1053" s="119">
        <f t="shared" si="298"/>
        <v>0</v>
      </c>
    </row>
    <row r="1054" spans="1:40" s="122" customFormat="1" ht="19.899999999999999" customHeight="1" x14ac:dyDescent="0.2">
      <c r="A1054" s="176"/>
      <c r="B1054" s="39" t="s">
        <v>32</v>
      </c>
      <c r="C1054" s="1">
        <v>47331.582150000002</v>
      </c>
      <c r="D1054" s="1"/>
      <c r="E1054" s="1">
        <v>0</v>
      </c>
      <c r="F1054" s="1">
        <v>0</v>
      </c>
      <c r="G1054" s="40">
        <f t="shared" si="300"/>
        <v>0</v>
      </c>
      <c r="H1054" s="1"/>
      <c r="I1054" s="1"/>
      <c r="J1054" s="1"/>
      <c r="K1054" s="40"/>
      <c r="L1054" s="1"/>
      <c r="M1054" s="1"/>
      <c r="N1054" s="1"/>
      <c r="O1054" s="40">
        <f t="shared" si="301"/>
        <v>9549.2962299999999</v>
      </c>
      <c r="P1054" s="1">
        <v>3000</v>
      </c>
      <c r="Q1054" s="1">
        <v>6509.9998199999991</v>
      </c>
      <c r="R1054" s="1">
        <v>39.296409999999995</v>
      </c>
      <c r="S1054" s="40">
        <v>9549.2962100000004</v>
      </c>
      <c r="T1054" s="1">
        <v>2999.9322700000002</v>
      </c>
      <c r="U1054" s="1">
        <f>S1054-T1054-V1054</f>
        <v>6509.99982</v>
      </c>
      <c r="V1054" s="1">
        <v>39.36412</v>
      </c>
      <c r="W1054" s="40">
        <v>9549.2962100000004</v>
      </c>
      <c r="X1054" s="1">
        <v>2999.9322700000002</v>
      </c>
      <c r="Y1054" s="1">
        <f>W1054-X1054-Z1054</f>
        <v>6509.99982</v>
      </c>
      <c r="Z1054" s="1">
        <v>39.36412</v>
      </c>
      <c r="AA1054" s="20">
        <f t="shared" si="302"/>
        <v>0</v>
      </c>
      <c r="AB1054" s="1">
        <f t="shared" si="303"/>
        <v>0</v>
      </c>
      <c r="AC1054" s="40">
        <f t="shared" si="303"/>
        <v>0</v>
      </c>
      <c r="AD1054" s="4">
        <f t="shared" si="303"/>
        <v>0</v>
      </c>
      <c r="AE1054" s="40">
        <f t="shared" si="304"/>
        <v>0</v>
      </c>
      <c r="AF1054" s="1"/>
      <c r="AG1054" s="40"/>
      <c r="AH1054" s="4"/>
      <c r="AI1054" s="40"/>
      <c r="AJ1054" s="40"/>
      <c r="AM1054" s="119">
        <f t="shared" si="299"/>
        <v>0</v>
      </c>
      <c r="AN1054" s="119">
        <f t="shared" si="298"/>
        <v>0</v>
      </c>
    </row>
    <row r="1055" spans="1:40" s="122" customFormat="1" ht="19.899999999999999" customHeight="1" x14ac:dyDescent="0.2">
      <c r="A1055" s="176"/>
      <c r="B1055" s="39" t="s">
        <v>33</v>
      </c>
      <c r="C1055" s="1">
        <v>2077.2399999999998</v>
      </c>
      <c r="D1055" s="1"/>
      <c r="E1055" s="1">
        <v>0</v>
      </c>
      <c r="F1055" s="1">
        <v>0</v>
      </c>
      <c r="G1055" s="40">
        <f t="shared" si="300"/>
        <v>0</v>
      </c>
      <c r="H1055" s="1"/>
      <c r="I1055" s="1"/>
      <c r="J1055" s="1"/>
      <c r="K1055" s="40"/>
      <c r="L1055" s="1"/>
      <c r="M1055" s="1"/>
      <c r="N1055" s="1"/>
      <c r="O1055" s="40">
        <f t="shared" si="301"/>
        <v>0</v>
      </c>
      <c r="P1055" s="1">
        <v>0</v>
      </c>
      <c r="Q1055" s="1">
        <v>0</v>
      </c>
      <c r="R1055" s="1">
        <v>0</v>
      </c>
      <c r="S1055" s="40">
        <v>0</v>
      </c>
      <c r="T1055" s="1"/>
      <c r="U1055" s="1"/>
      <c r="V1055" s="1"/>
      <c r="W1055" s="40">
        <v>0</v>
      </c>
      <c r="X1055" s="1"/>
      <c r="Y1055" s="1"/>
      <c r="Z1055" s="1"/>
      <c r="AA1055" s="20">
        <f t="shared" si="302"/>
        <v>0</v>
      </c>
      <c r="AB1055" s="1">
        <f t="shared" si="303"/>
        <v>0</v>
      </c>
      <c r="AC1055" s="40">
        <f t="shared" si="303"/>
        <v>0</v>
      </c>
      <c r="AD1055" s="4">
        <f t="shared" si="303"/>
        <v>0</v>
      </c>
      <c r="AE1055" s="40">
        <f t="shared" si="304"/>
        <v>0</v>
      </c>
      <c r="AF1055" s="1"/>
      <c r="AG1055" s="40"/>
      <c r="AH1055" s="4"/>
      <c r="AI1055" s="40"/>
      <c r="AJ1055" s="40"/>
      <c r="AM1055" s="119">
        <f t="shared" si="299"/>
        <v>0</v>
      </c>
      <c r="AN1055" s="119">
        <f t="shared" si="298"/>
        <v>0</v>
      </c>
    </row>
    <row r="1056" spans="1:40" s="122" customFormat="1" ht="19.899999999999999" customHeight="1" x14ac:dyDescent="0.2">
      <c r="A1056" s="176"/>
      <c r="B1056" s="39" t="s">
        <v>34</v>
      </c>
      <c r="C1056" s="1">
        <v>2465.8050000000003</v>
      </c>
      <c r="D1056" s="1"/>
      <c r="E1056" s="1">
        <v>0</v>
      </c>
      <c r="F1056" s="1">
        <v>0</v>
      </c>
      <c r="G1056" s="40">
        <f t="shared" si="300"/>
        <v>0</v>
      </c>
      <c r="H1056" s="1"/>
      <c r="I1056" s="1"/>
      <c r="J1056" s="1"/>
      <c r="K1056" s="40"/>
      <c r="L1056" s="1"/>
      <c r="M1056" s="1"/>
      <c r="N1056" s="1"/>
      <c r="O1056" s="40">
        <f t="shared" si="301"/>
        <v>421.93176999999997</v>
      </c>
      <c r="P1056" s="1">
        <v>0</v>
      </c>
      <c r="Q1056" s="1">
        <v>419.40017999999998</v>
      </c>
      <c r="R1056" s="1">
        <v>2.53159</v>
      </c>
      <c r="S1056" s="40">
        <f>T1056+U1056+V1056</f>
        <v>421.93177000000054</v>
      </c>
      <c r="T1056" s="1">
        <f>T1052-SUM(T1053:T1055)</f>
        <v>0</v>
      </c>
      <c r="U1056" s="1">
        <f>U1052-SUM(U1053:U1055)</f>
        <v>419.40018000000055</v>
      </c>
      <c r="V1056" s="1">
        <f>V1052-SUM(V1053:V1055)</f>
        <v>2.5315900000000013</v>
      </c>
      <c r="W1056" s="40">
        <f>X1056+Y1056+Z1056</f>
        <v>421.93177000000054</v>
      </c>
      <c r="X1056" s="1">
        <f>X1052-SUM(X1053:X1055)</f>
        <v>0</v>
      </c>
      <c r="Y1056" s="1">
        <f>Y1052-SUM(Y1053:Y1055)</f>
        <v>419.40018000000055</v>
      </c>
      <c r="Z1056" s="1">
        <f>Z1052-SUM(Z1053:Z1055)</f>
        <v>2.5315900000000013</v>
      </c>
      <c r="AA1056" s="20">
        <f t="shared" si="302"/>
        <v>0</v>
      </c>
      <c r="AB1056" s="1">
        <f t="shared" si="303"/>
        <v>0</v>
      </c>
      <c r="AC1056" s="40">
        <f t="shared" si="303"/>
        <v>0</v>
      </c>
      <c r="AD1056" s="4">
        <f t="shared" si="303"/>
        <v>0</v>
      </c>
      <c r="AE1056" s="40">
        <f t="shared" si="304"/>
        <v>0</v>
      </c>
      <c r="AF1056" s="1"/>
      <c r="AG1056" s="40"/>
      <c r="AH1056" s="4"/>
      <c r="AI1056" s="40"/>
      <c r="AJ1056" s="40"/>
      <c r="AM1056" s="119">
        <f t="shared" si="299"/>
        <v>0</v>
      </c>
      <c r="AN1056" s="119">
        <f t="shared" si="298"/>
        <v>0</v>
      </c>
    </row>
    <row r="1057" spans="1:65" s="122" customFormat="1" ht="112.9" customHeight="1" x14ac:dyDescent="0.2">
      <c r="A1057" s="176">
        <v>194</v>
      </c>
      <c r="B1057" s="134" t="s">
        <v>210</v>
      </c>
      <c r="C1057" s="24">
        <v>56115.362529999999</v>
      </c>
      <c r="D1057" s="24">
        <f>SUM(D1058:D1061)</f>
        <v>0</v>
      </c>
      <c r="E1057" s="24">
        <v>0</v>
      </c>
      <c r="F1057" s="24">
        <v>0</v>
      </c>
      <c r="G1057" s="25">
        <f t="shared" si="300"/>
        <v>0</v>
      </c>
      <c r="H1057" s="26"/>
      <c r="I1057" s="26"/>
      <c r="J1057" s="26"/>
      <c r="K1057" s="25">
        <f>L1057+M1057+N1057</f>
        <v>0</v>
      </c>
      <c r="L1057" s="26"/>
      <c r="M1057" s="26"/>
      <c r="N1057" s="26"/>
      <c r="O1057" s="25">
        <f t="shared" si="301"/>
        <v>9971.2279999999992</v>
      </c>
      <c r="P1057" s="26">
        <v>3000</v>
      </c>
      <c r="Q1057" s="26">
        <v>6929.4</v>
      </c>
      <c r="R1057" s="26">
        <v>41.827999999999996</v>
      </c>
      <c r="S1057" s="40">
        <f>T1057+U1057+V1057</f>
        <v>9971.2283800000005</v>
      </c>
      <c r="T1057" s="1">
        <v>2999.93228</v>
      </c>
      <c r="U1057" s="1">
        <v>6929.4000000000005</v>
      </c>
      <c r="V1057" s="1">
        <v>41.896100000000004</v>
      </c>
      <c r="W1057" s="25">
        <f>X1057+Y1057+Z1057</f>
        <v>9971.2283800000005</v>
      </c>
      <c r="X1057" s="26">
        <v>2999.93228</v>
      </c>
      <c r="Y1057" s="26">
        <v>6929.4000000000005</v>
      </c>
      <c r="Z1057" s="26">
        <v>41.896099999999997</v>
      </c>
      <c r="AA1057" s="20">
        <f t="shared" si="302"/>
        <v>0</v>
      </c>
      <c r="AB1057" s="1">
        <f t="shared" si="303"/>
        <v>0</v>
      </c>
      <c r="AC1057" s="40">
        <f t="shared" si="303"/>
        <v>0</v>
      </c>
      <c r="AD1057" s="4">
        <f t="shared" si="303"/>
        <v>0</v>
      </c>
      <c r="AE1057" s="25">
        <f t="shared" si="304"/>
        <v>0</v>
      </c>
      <c r="AF1057" s="26"/>
      <c r="AG1057" s="25"/>
      <c r="AH1057" s="38"/>
      <c r="AI1057" s="25"/>
      <c r="AJ1057" s="25"/>
      <c r="AM1057" s="119">
        <f t="shared" si="299"/>
        <v>0</v>
      </c>
      <c r="AN1057" s="119">
        <f t="shared" si="298"/>
        <v>0</v>
      </c>
    </row>
    <row r="1058" spans="1:65" s="122" customFormat="1" ht="19.899999999999999" customHeight="1" x14ac:dyDescent="0.2">
      <c r="A1058" s="176"/>
      <c r="B1058" s="39" t="s">
        <v>31</v>
      </c>
      <c r="C1058" s="1">
        <v>0</v>
      </c>
      <c r="D1058" s="1">
        <f>C1058</f>
        <v>0</v>
      </c>
      <c r="E1058" s="1">
        <v>0</v>
      </c>
      <c r="F1058" s="1">
        <v>0</v>
      </c>
      <c r="G1058" s="40">
        <f t="shared" si="300"/>
        <v>0</v>
      </c>
      <c r="H1058" s="1"/>
      <c r="I1058" s="1"/>
      <c r="J1058" s="1"/>
      <c r="K1058" s="40"/>
      <c r="L1058" s="1"/>
      <c r="M1058" s="1"/>
      <c r="N1058" s="1"/>
      <c r="O1058" s="40">
        <f t="shared" si="301"/>
        <v>0</v>
      </c>
      <c r="P1058" s="1">
        <v>0</v>
      </c>
      <c r="Q1058" s="1">
        <v>0</v>
      </c>
      <c r="R1058" s="1">
        <v>0</v>
      </c>
      <c r="S1058" s="40">
        <v>0</v>
      </c>
      <c r="T1058" s="1"/>
      <c r="U1058" s="1"/>
      <c r="V1058" s="1"/>
      <c r="W1058" s="40">
        <v>0</v>
      </c>
      <c r="X1058" s="1"/>
      <c r="Y1058" s="1"/>
      <c r="Z1058" s="1"/>
      <c r="AA1058" s="20">
        <f t="shared" si="302"/>
        <v>0</v>
      </c>
      <c r="AB1058" s="1">
        <f t="shared" si="303"/>
        <v>0</v>
      </c>
      <c r="AC1058" s="40">
        <f t="shared" si="303"/>
        <v>0</v>
      </c>
      <c r="AD1058" s="4">
        <f t="shared" si="303"/>
        <v>0</v>
      </c>
      <c r="AE1058" s="40">
        <f t="shared" si="304"/>
        <v>0</v>
      </c>
      <c r="AF1058" s="1"/>
      <c r="AG1058" s="40"/>
      <c r="AH1058" s="4"/>
      <c r="AI1058" s="40"/>
      <c r="AJ1058" s="40"/>
      <c r="AM1058" s="119">
        <f t="shared" si="299"/>
        <v>0</v>
      </c>
      <c r="AN1058" s="119">
        <f t="shared" si="298"/>
        <v>0</v>
      </c>
    </row>
    <row r="1059" spans="1:65" s="122" customFormat="1" ht="19.899999999999999" customHeight="1" x14ac:dyDescent="0.2">
      <c r="A1059" s="176"/>
      <c r="B1059" s="39" t="s">
        <v>32</v>
      </c>
      <c r="C1059" s="1">
        <v>51327.450530000002</v>
      </c>
      <c r="D1059" s="1"/>
      <c r="E1059" s="1">
        <v>0</v>
      </c>
      <c r="F1059" s="1">
        <v>0</v>
      </c>
      <c r="G1059" s="40">
        <f t="shared" si="300"/>
        <v>0</v>
      </c>
      <c r="H1059" s="1"/>
      <c r="I1059" s="1"/>
      <c r="J1059" s="1"/>
      <c r="K1059" s="40"/>
      <c r="L1059" s="1"/>
      <c r="M1059" s="1"/>
      <c r="N1059" s="1"/>
      <c r="O1059" s="40">
        <f t="shared" si="301"/>
        <v>9536.594430000001</v>
      </c>
      <c r="P1059" s="1">
        <v>3000</v>
      </c>
      <c r="Q1059" s="1">
        <v>6497.3742400000001</v>
      </c>
      <c r="R1059" s="1">
        <v>39.220189999999995</v>
      </c>
      <c r="S1059" s="40">
        <v>9536.59483</v>
      </c>
      <c r="T1059" s="1">
        <v>2999.93228</v>
      </c>
      <c r="U1059" s="1">
        <f>S1059-T1059-V1059</f>
        <v>6497.3742599999996</v>
      </c>
      <c r="V1059" s="1">
        <v>39.288290000000003</v>
      </c>
      <c r="W1059" s="40">
        <v>9536.5948300000018</v>
      </c>
      <c r="X1059" s="1">
        <v>2999.93228</v>
      </c>
      <c r="Y1059" s="1">
        <f>W1059-X1059-Z1059</f>
        <v>6497.3742600000014</v>
      </c>
      <c r="Z1059" s="1">
        <v>39.288290000000003</v>
      </c>
      <c r="AA1059" s="20">
        <f t="shared" si="302"/>
        <v>0</v>
      </c>
      <c r="AB1059" s="1">
        <f t="shared" si="303"/>
        <v>0</v>
      </c>
      <c r="AC1059" s="40">
        <f t="shared" si="303"/>
        <v>0</v>
      </c>
      <c r="AD1059" s="4">
        <f t="shared" si="303"/>
        <v>0</v>
      </c>
      <c r="AE1059" s="40">
        <f t="shared" si="304"/>
        <v>0</v>
      </c>
      <c r="AF1059" s="1"/>
      <c r="AG1059" s="40"/>
      <c r="AH1059" s="4"/>
      <c r="AI1059" s="40"/>
      <c r="AJ1059" s="40"/>
      <c r="AM1059" s="119">
        <f t="shared" si="299"/>
        <v>0</v>
      </c>
      <c r="AN1059" s="119">
        <f t="shared" si="298"/>
        <v>0</v>
      </c>
    </row>
    <row r="1060" spans="1:65" s="122" customFormat="1" ht="19.899999999999999" customHeight="1" x14ac:dyDescent="0.2">
      <c r="A1060" s="176"/>
      <c r="B1060" s="39" t="s">
        <v>33</v>
      </c>
      <c r="C1060" s="1">
        <v>2077.2399999999998</v>
      </c>
      <c r="D1060" s="1"/>
      <c r="E1060" s="1">
        <v>0</v>
      </c>
      <c r="F1060" s="1">
        <v>0</v>
      </c>
      <c r="G1060" s="40">
        <f t="shared" si="300"/>
        <v>0</v>
      </c>
      <c r="H1060" s="1"/>
      <c r="I1060" s="1"/>
      <c r="J1060" s="1"/>
      <c r="K1060" s="40"/>
      <c r="L1060" s="1"/>
      <c r="M1060" s="1"/>
      <c r="N1060" s="1"/>
      <c r="O1060" s="40">
        <f t="shared" si="301"/>
        <v>0</v>
      </c>
      <c r="P1060" s="1">
        <v>0</v>
      </c>
      <c r="Q1060" s="1">
        <v>0</v>
      </c>
      <c r="R1060" s="1">
        <v>0</v>
      </c>
      <c r="S1060" s="40">
        <v>0</v>
      </c>
      <c r="T1060" s="1"/>
      <c r="U1060" s="1"/>
      <c r="V1060" s="1"/>
      <c r="W1060" s="40">
        <v>0</v>
      </c>
      <c r="X1060" s="1"/>
      <c r="Y1060" s="1"/>
      <c r="Z1060" s="1"/>
      <c r="AA1060" s="20">
        <f t="shared" si="302"/>
        <v>0</v>
      </c>
      <c r="AB1060" s="1">
        <f t="shared" si="303"/>
        <v>0</v>
      </c>
      <c r="AC1060" s="40">
        <f t="shared" si="303"/>
        <v>0</v>
      </c>
      <c r="AD1060" s="4">
        <f t="shared" si="303"/>
        <v>0</v>
      </c>
      <c r="AE1060" s="40">
        <f t="shared" si="304"/>
        <v>0</v>
      </c>
      <c r="AF1060" s="1"/>
      <c r="AG1060" s="40"/>
      <c r="AH1060" s="4"/>
      <c r="AI1060" s="40"/>
      <c r="AJ1060" s="40"/>
      <c r="AM1060" s="119">
        <f t="shared" si="299"/>
        <v>0</v>
      </c>
      <c r="AN1060" s="119">
        <f t="shared" si="298"/>
        <v>0</v>
      </c>
    </row>
    <row r="1061" spans="1:65" s="122" customFormat="1" ht="19.899999999999999" customHeight="1" x14ac:dyDescent="0.2">
      <c r="A1061" s="176"/>
      <c r="B1061" s="39" t="s">
        <v>34</v>
      </c>
      <c r="C1061" s="1">
        <v>2710.672</v>
      </c>
      <c r="D1061" s="1"/>
      <c r="E1061" s="1">
        <v>0</v>
      </c>
      <c r="F1061" s="1">
        <v>0</v>
      </c>
      <c r="G1061" s="40">
        <f t="shared" si="300"/>
        <v>0</v>
      </c>
      <c r="H1061" s="1"/>
      <c r="I1061" s="1"/>
      <c r="J1061" s="1"/>
      <c r="K1061" s="40"/>
      <c r="L1061" s="1"/>
      <c r="M1061" s="1"/>
      <c r="N1061" s="1"/>
      <c r="O1061" s="40">
        <f t="shared" si="301"/>
        <v>434.63356999999996</v>
      </c>
      <c r="P1061" s="1">
        <v>0</v>
      </c>
      <c r="Q1061" s="1">
        <v>432.02575999999999</v>
      </c>
      <c r="R1061" s="1">
        <v>2.6078100000000002</v>
      </c>
      <c r="S1061" s="40">
        <f>T1061+U1061+V1061</f>
        <v>434.63355000000092</v>
      </c>
      <c r="T1061" s="1">
        <f>T1057-SUM(T1058:T1060)</f>
        <v>0</v>
      </c>
      <c r="U1061" s="1">
        <f>U1057-SUM(U1058:U1060)</f>
        <v>432.02574000000095</v>
      </c>
      <c r="V1061" s="1">
        <f>V1057-SUM(V1058:V1060)</f>
        <v>2.6078100000000006</v>
      </c>
      <c r="W1061" s="40">
        <f>X1061+Y1061+Z1061</f>
        <v>434.6335499999991</v>
      </c>
      <c r="X1061" s="1">
        <f>X1057-SUM(X1058:X1060)</f>
        <v>0</v>
      </c>
      <c r="Y1061" s="1">
        <f>Y1057-SUM(Y1058:Y1060)</f>
        <v>432.02573999999913</v>
      </c>
      <c r="Z1061" s="1">
        <f>Z1057-SUM(Z1058:Z1060)</f>
        <v>2.6078099999999935</v>
      </c>
      <c r="AA1061" s="20">
        <f t="shared" si="302"/>
        <v>-1.8260948309034575E-12</v>
      </c>
      <c r="AB1061" s="1">
        <f t="shared" si="303"/>
        <v>0</v>
      </c>
      <c r="AC1061" s="40">
        <f t="shared" si="303"/>
        <v>-1.8189894035458565E-12</v>
      </c>
      <c r="AD1061" s="4">
        <f t="shared" si="303"/>
        <v>-7.1054273576010019E-15</v>
      </c>
      <c r="AE1061" s="40">
        <f t="shared" si="304"/>
        <v>0</v>
      </c>
      <c r="AF1061" s="1"/>
      <c r="AG1061" s="40"/>
      <c r="AH1061" s="4"/>
      <c r="AI1061" s="40"/>
      <c r="AJ1061" s="40"/>
      <c r="AM1061" s="119">
        <f t="shared" si="299"/>
        <v>-1.8189894035458565E-12</v>
      </c>
      <c r="AN1061" s="119">
        <f t="shared" si="298"/>
        <v>-1.8260948309034575E-12</v>
      </c>
    </row>
    <row r="1062" spans="1:65" s="122" customFormat="1" ht="112.9" customHeight="1" x14ac:dyDescent="0.2">
      <c r="A1062" s="176">
        <v>195</v>
      </c>
      <c r="B1062" s="134" t="s">
        <v>211</v>
      </c>
      <c r="C1062" s="24">
        <v>78678.221999999994</v>
      </c>
      <c r="D1062" s="24">
        <f>SUM(D1063:D1066)</f>
        <v>0</v>
      </c>
      <c r="E1062" s="24">
        <v>0</v>
      </c>
      <c r="F1062" s="24">
        <v>0</v>
      </c>
      <c r="G1062" s="25">
        <f t="shared" si="300"/>
        <v>0</v>
      </c>
      <c r="H1062" s="26"/>
      <c r="I1062" s="26"/>
      <c r="J1062" s="26"/>
      <c r="K1062" s="25">
        <f>L1062+M1062+N1062</f>
        <v>0</v>
      </c>
      <c r="L1062" s="26"/>
      <c r="M1062" s="26"/>
      <c r="N1062" s="26"/>
      <c r="O1062" s="25">
        <f t="shared" si="301"/>
        <v>26306.542000000001</v>
      </c>
      <c r="P1062" s="26">
        <v>17000</v>
      </c>
      <c r="Q1062" s="26">
        <v>9260</v>
      </c>
      <c r="R1062" s="26">
        <v>46.542000000000002</v>
      </c>
      <c r="S1062" s="40">
        <f>T1062+U1062+V1062</f>
        <v>26294.753270000001</v>
      </c>
      <c r="T1062" s="1">
        <v>16999.993880000002</v>
      </c>
      <c r="U1062" s="1">
        <v>9259.9993900000009</v>
      </c>
      <c r="V1062" s="1">
        <v>34.76</v>
      </c>
      <c r="W1062" s="25">
        <f>X1062+Y1062+Z1062</f>
        <v>26306.535039999999</v>
      </c>
      <c r="X1062" s="26">
        <v>16999.993879999998</v>
      </c>
      <c r="Y1062" s="26">
        <v>9260</v>
      </c>
      <c r="Z1062" s="26">
        <v>46.541159999999998</v>
      </c>
      <c r="AA1062" s="20">
        <f t="shared" si="302"/>
        <v>11.781769999999142</v>
      </c>
      <c r="AB1062" s="1">
        <f t="shared" si="303"/>
        <v>0</v>
      </c>
      <c r="AC1062" s="40">
        <f t="shared" si="303"/>
        <v>6.0999999914201908E-4</v>
      </c>
      <c r="AD1062" s="4">
        <f t="shared" si="303"/>
        <v>11.78116</v>
      </c>
      <c r="AE1062" s="25">
        <f t="shared" si="304"/>
        <v>0</v>
      </c>
      <c r="AF1062" s="26"/>
      <c r="AG1062" s="25"/>
      <c r="AH1062" s="38"/>
      <c r="AI1062" s="25"/>
      <c r="AJ1062" s="25"/>
      <c r="AM1062" s="119">
        <f t="shared" si="299"/>
        <v>11.781769999997778</v>
      </c>
      <c r="AN1062" s="119">
        <f t="shared" si="298"/>
        <v>11.781769999999142</v>
      </c>
    </row>
    <row r="1063" spans="1:65" s="122" customFormat="1" ht="19.899999999999999" customHeight="1" x14ac:dyDescent="0.2">
      <c r="A1063" s="176"/>
      <c r="B1063" s="39" t="s">
        <v>31</v>
      </c>
      <c r="C1063" s="1">
        <v>0</v>
      </c>
      <c r="D1063" s="1">
        <f>C1063</f>
        <v>0</v>
      </c>
      <c r="E1063" s="1">
        <v>0</v>
      </c>
      <c r="F1063" s="1">
        <v>0</v>
      </c>
      <c r="G1063" s="40">
        <f t="shared" si="300"/>
        <v>0</v>
      </c>
      <c r="H1063" s="1"/>
      <c r="I1063" s="1"/>
      <c r="J1063" s="1"/>
      <c r="K1063" s="40"/>
      <c r="L1063" s="1"/>
      <c r="M1063" s="1"/>
      <c r="N1063" s="1"/>
      <c r="O1063" s="40">
        <f t="shared" si="301"/>
        <v>0</v>
      </c>
      <c r="P1063" s="1">
        <v>0</v>
      </c>
      <c r="Q1063" s="1">
        <v>0</v>
      </c>
      <c r="R1063" s="1">
        <v>0</v>
      </c>
      <c r="S1063" s="40">
        <v>0</v>
      </c>
      <c r="T1063" s="1"/>
      <c r="U1063" s="1"/>
      <c r="V1063" s="1"/>
      <c r="W1063" s="40">
        <v>0</v>
      </c>
      <c r="X1063" s="1"/>
      <c r="Y1063" s="1"/>
      <c r="Z1063" s="1"/>
      <c r="AA1063" s="20">
        <f t="shared" si="302"/>
        <v>0</v>
      </c>
      <c r="AB1063" s="1">
        <f t="shared" si="303"/>
        <v>0</v>
      </c>
      <c r="AC1063" s="40">
        <f t="shared" si="303"/>
        <v>0</v>
      </c>
      <c r="AD1063" s="4">
        <f t="shared" si="303"/>
        <v>0</v>
      </c>
      <c r="AE1063" s="40">
        <f t="shared" si="304"/>
        <v>0</v>
      </c>
      <c r="AF1063" s="1"/>
      <c r="AG1063" s="40"/>
      <c r="AH1063" s="4"/>
      <c r="AI1063" s="40"/>
      <c r="AJ1063" s="40"/>
      <c r="AM1063" s="119">
        <f t="shared" si="299"/>
        <v>0</v>
      </c>
      <c r="AN1063" s="119">
        <f t="shared" si="298"/>
        <v>0</v>
      </c>
    </row>
    <row r="1064" spans="1:65" s="122" customFormat="1" ht="19.899999999999999" customHeight="1" x14ac:dyDescent="0.2">
      <c r="A1064" s="176"/>
      <c r="B1064" s="39" t="s">
        <v>32</v>
      </c>
      <c r="C1064" s="1">
        <v>71528.08</v>
      </c>
      <c r="D1064" s="1"/>
      <c r="E1064" s="1">
        <v>0</v>
      </c>
      <c r="F1064" s="1">
        <v>0</v>
      </c>
      <c r="G1064" s="40">
        <f t="shared" si="300"/>
        <v>0</v>
      </c>
      <c r="H1064" s="1"/>
      <c r="I1064" s="1"/>
      <c r="J1064" s="1"/>
      <c r="K1064" s="40"/>
      <c r="L1064" s="1"/>
      <c r="M1064" s="1"/>
      <c r="N1064" s="1"/>
      <c r="O1064" s="40">
        <f t="shared" si="301"/>
        <v>25147.858179999999</v>
      </c>
      <c r="P1064" s="1">
        <v>17000</v>
      </c>
      <c r="Q1064" s="1">
        <v>8107.1104799999994</v>
      </c>
      <c r="R1064" s="1">
        <v>40.747700000000002</v>
      </c>
      <c r="S1064" s="40">
        <v>25147.852060000001</v>
      </c>
      <c r="T1064" s="1">
        <v>16999.993849999999</v>
      </c>
      <c r="U1064" s="1">
        <v>8118.89</v>
      </c>
      <c r="V1064" s="1">
        <v>28.97</v>
      </c>
      <c r="W1064" s="40">
        <v>25147.852060000005</v>
      </c>
      <c r="X1064" s="1">
        <v>16999.993849999999</v>
      </c>
      <c r="Y1064" s="1">
        <f>U1064</f>
        <v>8118.89</v>
      </c>
      <c r="Z1064" s="1">
        <f>V1064</f>
        <v>28.97</v>
      </c>
      <c r="AA1064" s="20">
        <f t="shared" si="302"/>
        <v>0</v>
      </c>
      <c r="AB1064" s="1">
        <f t="shared" si="303"/>
        <v>0</v>
      </c>
      <c r="AC1064" s="40">
        <f t="shared" si="303"/>
        <v>0</v>
      </c>
      <c r="AD1064" s="4">
        <f t="shared" si="303"/>
        <v>0</v>
      </c>
      <c r="AE1064" s="40">
        <f t="shared" si="304"/>
        <v>0</v>
      </c>
      <c r="AF1064" s="1"/>
      <c r="AG1064" s="40"/>
      <c r="AH1064" s="4"/>
      <c r="AI1064" s="40"/>
      <c r="AJ1064" s="40"/>
      <c r="AM1064" s="119">
        <f t="shared" si="299"/>
        <v>0</v>
      </c>
      <c r="AN1064" s="119">
        <f t="shared" si="298"/>
        <v>0</v>
      </c>
    </row>
    <row r="1065" spans="1:65" s="122" customFormat="1" ht="19.899999999999999" customHeight="1" x14ac:dyDescent="0.2">
      <c r="A1065" s="176"/>
      <c r="B1065" s="39" t="s">
        <v>33</v>
      </c>
      <c r="C1065" s="1">
        <v>3629</v>
      </c>
      <c r="D1065" s="1"/>
      <c r="E1065" s="1">
        <v>0</v>
      </c>
      <c r="F1065" s="1">
        <v>0</v>
      </c>
      <c r="G1065" s="40">
        <f t="shared" si="300"/>
        <v>0</v>
      </c>
      <c r="H1065" s="1"/>
      <c r="I1065" s="1"/>
      <c r="J1065" s="1"/>
      <c r="K1065" s="40"/>
      <c r="L1065" s="1"/>
      <c r="M1065" s="1"/>
      <c r="N1065" s="1"/>
      <c r="O1065" s="40">
        <f t="shared" si="301"/>
        <v>0</v>
      </c>
      <c r="P1065" s="1">
        <v>0</v>
      </c>
      <c r="Q1065" s="1">
        <v>0</v>
      </c>
      <c r="R1065" s="1">
        <v>0</v>
      </c>
      <c r="S1065" s="40">
        <v>0</v>
      </c>
      <c r="T1065" s="1"/>
      <c r="U1065" s="1"/>
      <c r="V1065" s="1"/>
      <c r="W1065" s="40">
        <v>0</v>
      </c>
      <c r="X1065" s="1"/>
      <c r="Y1065" s="1"/>
      <c r="Z1065" s="1"/>
      <c r="AA1065" s="20">
        <f t="shared" si="302"/>
        <v>0</v>
      </c>
      <c r="AB1065" s="1">
        <f t="shared" si="303"/>
        <v>0</v>
      </c>
      <c r="AC1065" s="40">
        <f t="shared" si="303"/>
        <v>0</v>
      </c>
      <c r="AD1065" s="4">
        <f t="shared" si="303"/>
        <v>0</v>
      </c>
      <c r="AE1065" s="40">
        <f t="shared" si="304"/>
        <v>0</v>
      </c>
      <c r="AF1065" s="1"/>
      <c r="AG1065" s="40"/>
      <c r="AH1065" s="4"/>
      <c r="AI1065" s="40"/>
      <c r="AJ1065" s="40"/>
      <c r="AM1065" s="119">
        <f t="shared" si="299"/>
        <v>0</v>
      </c>
      <c r="AN1065" s="119">
        <f t="shared" si="298"/>
        <v>0</v>
      </c>
    </row>
    <row r="1066" spans="1:65" s="122" customFormat="1" ht="19.899999999999999" customHeight="1" x14ac:dyDescent="0.2">
      <c r="A1066" s="176"/>
      <c r="B1066" s="39" t="s">
        <v>34</v>
      </c>
      <c r="C1066" s="1">
        <v>3521.1419999999998</v>
      </c>
      <c r="D1066" s="1"/>
      <c r="E1066" s="1">
        <v>0</v>
      </c>
      <c r="F1066" s="1">
        <v>0</v>
      </c>
      <c r="G1066" s="40">
        <f t="shared" si="300"/>
        <v>0</v>
      </c>
      <c r="H1066" s="1"/>
      <c r="I1066" s="1"/>
      <c r="J1066" s="1"/>
      <c r="K1066" s="40"/>
      <c r="L1066" s="1"/>
      <c r="M1066" s="1"/>
      <c r="N1066" s="1"/>
      <c r="O1066" s="40">
        <f t="shared" si="301"/>
        <v>1158.6829299999999</v>
      </c>
      <c r="P1066" s="1">
        <v>0</v>
      </c>
      <c r="Q1066" s="1">
        <v>1152.8895199999999</v>
      </c>
      <c r="R1066" s="1">
        <v>5.7934099999999997</v>
      </c>
      <c r="S1066" s="40">
        <f>T1066+U1066+V1066</f>
        <v>1146.8994200000034</v>
      </c>
      <c r="T1066" s="1">
        <f>T1062-SUM(T1063:T1065)</f>
        <v>3.0000002880115062E-5</v>
      </c>
      <c r="U1066" s="1">
        <f>U1062-SUM(U1063:U1065)</f>
        <v>1141.1093900000005</v>
      </c>
      <c r="V1066" s="1">
        <f>V1062-SUM(V1063:V1065)</f>
        <v>5.7899999999999991</v>
      </c>
      <c r="W1066" s="40">
        <f>X1066+Y1066+Z1066</f>
        <v>1158.6900299999988</v>
      </c>
      <c r="X1066" s="1">
        <f>X1062-SUM(X1063:X1065)</f>
        <v>2.9999999242136255E-5</v>
      </c>
      <c r="Y1066" s="1">
        <f>Y1062-SUM(Y1063:Y1065)</f>
        <v>1141.1099999999997</v>
      </c>
      <c r="Z1066" s="1">
        <v>17.579999999999998</v>
      </c>
      <c r="AA1066" s="20">
        <f t="shared" si="302"/>
        <v>11.790609999995503</v>
      </c>
      <c r="AB1066" s="1">
        <f t="shared" si="303"/>
        <v>-3.637978807091713E-12</v>
      </c>
      <c r="AC1066" s="40">
        <f t="shared" si="303"/>
        <v>6.0999999914201908E-4</v>
      </c>
      <c r="AD1066" s="4">
        <f t="shared" si="303"/>
        <v>11.79</v>
      </c>
      <c r="AE1066" s="40">
        <f t="shared" si="304"/>
        <v>0</v>
      </c>
      <c r="AF1066" s="1"/>
      <c r="AG1066" s="40"/>
      <c r="AH1066" s="4"/>
      <c r="AI1066" s="40"/>
      <c r="AJ1066" s="40"/>
      <c r="AM1066" s="119">
        <f t="shared" si="299"/>
        <v>11.790609999995468</v>
      </c>
      <c r="AN1066" s="119">
        <f t="shared" si="298"/>
        <v>11.790609999995503</v>
      </c>
    </row>
    <row r="1067" spans="1:65" s="122" customFormat="1" ht="112.9" customHeight="1" x14ac:dyDescent="0.2">
      <c r="A1067" s="176">
        <v>196</v>
      </c>
      <c r="B1067" s="134" t="s">
        <v>212</v>
      </c>
      <c r="C1067" s="24">
        <v>83279.545999999988</v>
      </c>
      <c r="D1067" s="24">
        <f>SUM(D1068:D1071)</f>
        <v>0</v>
      </c>
      <c r="E1067" s="24">
        <v>0</v>
      </c>
      <c r="F1067" s="24">
        <v>0</v>
      </c>
      <c r="G1067" s="25">
        <f t="shared" si="300"/>
        <v>0</v>
      </c>
      <c r="H1067" s="26"/>
      <c r="I1067" s="26"/>
      <c r="J1067" s="26"/>
      <c r="K1067" s="25">
        <f>L1067+M1067+N1067</f>
        <v>0</v>
      </c>
      <c r="L1067" s="26"/>
      <c r="M1067" s="26"/>
      <c r="N1067" s="26"/>
      <c r="O1067" s="25">
        <f t="shared" si="301"/>
        <v>30835.076000000001</v>
      </c>
      <c r="P1067" s="26">
        <v>21000</v>
      </c>
      <c r="Q1067" s="26">
        <v>9785.9</v>
      </c>
      <c r="R1067" s="26">
        <v>49.175999999999995</v>
      </c>
      <c r="S1067" s="40">
        <f>T1067+U1067+V1067</f>
        <v>30835.075919999999</v>
      </c>
      <c r="T1067" s="1">
        <v>21000</v>
      </c>
      <c r="U1067" s="1">
        <v>9785.8836800000008</v>
      </c>
      <c r="V1067" s="1">
        <f>V1069+V1071</f>
        <v>49.192239999999998</v>
      </c>
      <c r="W1067" s="25">
        <f>X1067+Y1067+Z1067</f>
        <v>30835.075919999999</v>
      </c>
      <c r="X1067" s="26">
        <v>21000</v>
      </c>
      <c r="Y1067" s="26">
        <f>Y1069+Y1071</f>
        <v>9785.8836800000008</v>
      </c>
      <c r="Z1067" s="26">
        <f>Z1069+Z1071</f>
        <v>49.192239999999998</v>
      </c>
      <c r="AA1067" s="20">
        <f t="shared" si="302"/>
        <v>0</v>
      </c>
      <c r="AB1067" s="1">
        <f t="shared" si="303"/>
        <v>0</v>
      </c>
      <c r="AC1067" s="40">
        <f t="shared" si="303"/>
        <v>0</v>
      </c>
      <c r="AD1067" s="4">
        <f t="shared" si="303"/>
        <v>0</v>
      </c>
      <c r="AE1067" s="25">
        <f t="shared" si="304"/>
        <v>0</v>
      </c>
      <c r="AF1067" s="26"/>
      <c r="AG1067" s="25"/>
      <c r="AH1067" s="38"/>
      <c r="AI1067" s="25"/>
      <c r="AJ1067" s="25"/>
      <c r="AM1067" s="119">
        <f t="shared" si="299"/>
        <v>0</v>
      </c>
      <c r="AN1067" s="119">
        <f t="shared" si="298"/>
        <v>0</v>
      </c>
    </row>
    <row r="1068" spans="1:65" s="122" customFormat="1" ht="19.899999999999999" customHeight="1" x14ac:dyDescent="0.2">
      <c r="A1068" s="176"/>
      <c r="B1068" s="39" t="s">
        <v>31</v>
      </c>
      <c r="C1068" s="1">
        <v>0</v>
      </c>
      <c r="D1068" s="1">
        <f>C1068</f>
        <v>0</v>
      </c>
      <c r="E1068" s="1">
        <v>0</v>
      </c>
      <c r="F1068" s="1">
        <v>0</v>
      </c>
      <c r="G1068" s="40">
        <f t="shared" si="300"/>
        <v>0</v>
      </c>
      <c r="H1068" s="1"/>
      <c r="I1068" s="1"/>
      <c r="J1068" s="1"/>
      <c r="K1068" s="40"/>
      <c r="L1068" s="1"/>
      <c r="M1068" s="1"/>
      <c r="N1068" s="1"/>
      <c r="O1068" s="40">
        <f t="shared" si="301"/>
        <v>0</v>
      </c>
      <c r="P1068" s="1">
        <v>0</v>
      </c>
      <c r="Q1068" s="1">
        <v>0</v>
      </c>
      <c r="R1068" s="1">
        <v>0</v>
      </c>
      <c r="S1068" s="40">
        <v>0</v>
      </c>
      <c r="T1068" s="1"/>
      <c r="U1068" s="1"/>
      <c r="V1068" s="1"/>
      <c r="W1068" s="40">
        <v>0</v>
      </c>
      <c r="X1068" s="1"/>
      <c r="Y1068" s="1"/>
      <c r="Z1068" s="1"/>
      <c r="AA1068" s="20">
        <f t="shared" si="302"/>
        <v>0</v>
      </c>
      <c r="AB1068" s="1">
        <f t="shared" si="303"/>
        <v>0</v>
      </c>
      <c r="AC1068" s="40">
        <f t="shared" si="303"/>
        <v>0</v>
      </c>
      <c r="AD1068" s="4">
        <f t="shared" si="303"/>
        <v>0</v>
      </c>
      <c r="AE1068" s="40">
        <f t="shared" si="304"/>
        <v>0</v>
      </c>
      <c r="AF1068" s="1"/>
      <c r="AG1068" s="40"/>
      <c r="AH1068" s="4"/>
      <c r="AI1068" s="40"/>
      <c r="AJ1068" s="40"/>
      <c r="AM1068" s="119">
        <f t="shared" si="299"/>
        <v>0</v>
      </c>
      <c r="AN1068" s="119">
        <f t="shared" si="298"/>
        <v>0</v>
      </c>
    </row>
    <row r="1069" spans="1:65" s="122" customFormat="1" ht="19.899999999999999" customHeight="1" x14ac:dyDescent="0.2">
      <c r="A1069" s="176"/>
      <c r="B1069" s="39" t="s">
        <v>32</v>
      </c>
      <c r="C1069" s="1">
        <v>75922.376999999993</v>
      </c>
      <c r="D1069" s="1"/>
      <c r="E1069" s="1">
        <v>0</v>
      </c>
      <c r="F1069" s="1">
        <v>0</v>
      </c>
      <c r="G1069" s="40">
        <f t="shared" si="300"/>
        <v>0</v>
      </c>
      <c r="H1069" s="1"/>
      <c r="I1069" s="1"/>
      <c r="J1069" s="1"/>
      <c r="K1069" s="40"/>
      <c r="L1069" s="1"/>
      <c r="M1069" s="1"/>
      <c r="N1069" s="1"/>
      <c r="O1069" s="40">
        <f t="shared" si="301"/>
        <v>29351.21056</v>
      </c>
      <c r="P1069" s="1">
        <v>21000</v>
      </c>
      <c r="Q1069" s="1">
        <v>8309.4356200000002</v>
      </c>
      <c r="R1069" s="1">
        <v>41.774940000000001</v>
      </c>
      <c r="S1069" s="40">
        <v>29351.21056</v>
      </c>
      <c r="T1069" s="1">
        <v>21000</v>
      </c>
      <c r="U1069" s="1">
        <f>S1069-T1069-V1069</f>
        <v>8309.4356200000002</v>
      </c>
      <c r="V1069" s="1">
        <v>41.774940000000001</v>
      </c>
      <c r="W1069" s="40">
        <v>29351.21056</v>
      </c>
      <c r="X1069" s="1">
        <v>21000</v>
      </c>
      <c r="Y1069" s="1">
        <f>W1069-X1069-Z1069</f>
        <v>8309.4356200000002</v>
      </c>
      <c r="Z1069" s="1">
        <v>41.774940000000001</v>
      </c>
      <c r="AA1069" s="20">
        <f t="shared" si="302"/>
        <v>0</v>
      </c>
      <c r="AB1069" s="1">
        <f t="shared" si="303"/>
        <v>0</v>
      </c>
      <c r="AC1069" s="40">
        <f t="shared" si="303"/>
        <v>0</v>
      </c>
      <c r="AD1069" s="4">
        <f t="shared" si="303"/>
        <v>0</v>
      </c>
      <c r="AE1069" s="40">
        <f t="shared" si="304"/>
        <v>0</v>
      </c>
      <c r="AF1069" s="1"/>
      <c r="AG1069" s="40"/>
      <c r="AH1069" s="4"/>
      <c r="AI1069" s="40"/>
      <c r="AJ1069" s="40"/>
      <c r="AM1069" s="119">
        <f t="shared" si="299"/>
        <v>0</v>
      </c>
      <c r="AN1069" s="119">
        <f t="shared" si="298"/>
        <v>0</v>
      </c>
    </row>
    <row r="1070" spans="1:65" s="122" customFormat="1" ht="19.899999999999999" customHeight="1" x14ac:dyDescent="0.2">
      <c r="A1070" s="176"/>
      <c r="B1070" s="39" t="s">
        <v>33</v>
      </c>
      <c r="C1070" s="1">
        <v>3307</v>
      </c>
      <c r="D1070" s="1"/>
      <c r="E1070" s="1">
        <v>0</v>
      </c>
      <c r="F1070" s="1">
        <v>0</v>
      </c>
      <c r="G1070" s="40">
        <f t="shared" si="300"/>
        <v>0</v>
      </c>
      <c r="H1070" s="1"/>
      <c r="I1070" s="1"/>
      <c r="J1070" s="1"/>
      <c r="K1070" s="40"/>
      <c r="L1070" s="1"/>
      <c r="M1070" s="1"/>
      <c r="N1070" s="1"/>
      <c r="O1070" s="40">
        <f t="shared" si="301"/>
        <v>0</v>
      </c>
      <c r="P1070" s="1">
        <v>0</v>
      </c>
      <c r="Q1070" s="1">
        <v>0</v>
      </c>
      <c r="R1070" s="1">
        <v>0</v>
      </c>
      <c r="S1070" s="40">
        <v>0</v>
      </c>
      <c r="T1070" s="1"/>
      <c r="U1070" s="1"/>
      <c r="V1070" s="1"/>
      <c r="W1070" s="40">
        <v>0</v>
      </c>
      <c r="X1070" s="1"/>
      <c r="Y1070" s="1"/>
      <c r="Z1070" s="1"/>
      <c r="AA1070" s="20">
        <f t="shared" si="302"/>
        <v>0</v>
      </c>
      <c r="AB1070" s="1">
        <f t="shared" si="303"/>
        <v>0</v>
      </c>
      <c r="AC1070" s="40">
        <f t="shared" si="303"/>
        <v>0</v>
      </c>
      <c r="AD1070" s="4">
        <f t="shared" si="303"/>
        <v>0</v>
      </c>
      <c r="AE1070" s="40">
        <f t="shared" si="304"/>
        <v>0</v>
      </c>
      <c r="AF1070" s="1"/>
      <c r="AG1070" s="40"/>
      <c r="AH1070" s="4"/>
      <c r="AI1070" s="40"/>
      <c r="AJ1070" s="40"/>
      <c r="AM1070" s="119">
        <f t="shared" si="299"/>
        <v>0</v>
      </c>
      <c r="AN1070" s="119">
        <f t="shared" si="298"/>
        <v>0</v>
      </c>
    </row>
    <row r="1071" spans="1:65" s="122" customFormat="1" ht="19.899999999999999" customHeight="1" x14ac:dyDescent="0.2">
      <c r="A1071" s="176"/>
      <c r="B1071" s="39" t="s">
        <v>34</v>
      </c>
      <c r="C1071" s="1">
        <v>4050.1689999999999</v>
      </c>
      <c r="D1071" s="1"/>
      <c r="E1071" s="1">
        <v>0</v>
      </c>
      <c r="F1071" s="1">
        <v>0</v>
      </c>
      <c r="G1071" s="40">
        <f t="shared" si="300"/>
        <v>0</v>
      </c>
      <c r="H1071" s="1"/>
      <c r="I1071" s="1"/>
      <c r="J1071" s="1"/>
      <c r="K1071" s="40"/>
      <c r="L1071" s="1"/>
      <c r="M1071" s="1"/>
      <c r="N1071" s="1"/>
      <c r="O1071" s="40">
        <f t="shared" si="301"/>
        <v>1483.8654399999998</v>
      </c>
      <c r="P1071" s="1">
        <v>0</v>
      </c>
      <c r="Q1071" s="1">
        <v>1476.4643799999999</v>
      </c>
      <c r="R1071" s="1">
        <v>7.4010600000000002</v>
      </c>
      <c r="S1071" s="40">
        <f>T1071+U1071+V1071</f>
        <v>1483.8653600000007</v>
      </c>
      <c r="T1071" s="1">
        <f>T1067-SUM(T1068:T1070)</f>
        <v>0</v>
      </c>
      <c r="U1071" s="1">
        <f>U1067-SUM(U1068:U1070)</f>
        <v>1476.4480600000006</v>
      </c>
      <c r="V1071" s="1">
        <v>7.4173</v>
      </c>
      <c r="W1071" s="40">
        <f>X1071+Y1071+Z1071</f>
        <v>1483.8653600000007</v>
      </c>
      <c r="X1071" s="1">
        <f>X1067-SUM(X1068:X1070)</f>
        <v>0</v>
      </c>
      <c r="Y1071" s="1">
        <f>U1071</f>
        <v>1476.4480600000006</v>
      </c>
      <c r="Z1071" s="1">
        <f>V1071</f>
        <v>7.4173</v>
      </c>
      <c r="AA1071" s="20">
        <f t="shared" si="302"/>
        <v>0</v>
      </c>
      <c r="AB1071" s="1">
        <f t="shared" si="303"/>
        <v>0</v>
      </c>
      <c r="AC1071" s="40">
        <f t="shared" si="303"/>
        <v>0</v>
      </c>
      <c r="AD1071" s="4">
        <f t="shared" si="303"/>
        <v>0</v>
      </c>
      <c r="AE1071" s="40">
        <f t="shared" si="304"/>
        <v>0</v>
      </c>
      <c r="AF1071" s="1"/>
      <c r="AG1071" s="40"/>
      <c r="AH1071" s="4"/>
      <c r="AI1071" s="40"/>
      <c r="AJ1071" s="40"/>
      <c r="AM1071" s="119">
        <f t="shared" si="299"/>
        <v>0</v>
      </c>
      <c r="AN1071" s="119">
        <f t="shared" si="298"/>
        <v>0</v>
      </c>
    </row>
    <row r="1072" spans="1:65" s="122" customFormat="1" ht="81.75" customHeight="1" x14ac:dyDescent="0.2">
      <c r="A1072" s="15">
        <v>197</v>
      </c>
      <c r="B1072" s="134" t="s">
        <v>213</v>
      </c>
      <c r="C1072" s="24">
        <v>32766.614000000001</v>
      </c>
      <c r="D1072" s="24">
        <f>SUM(D1073:D1076)</f>
        <v>0</v>
      </c>
      <c r="E1072" s="24">
        <v>0</v>
      </c>
      <c r="F1072" s="24">
        <v>0</v>
      </c>
      <c r="G1072" s="25">
        <f t="shared" si="300"/>
        <v>0</v>
      </c>
      <c r="H1072" s="26"/>
      <c r="I1072" s="26"/>
      <c r="J1072" s="26"/>
      <c r="K1072" s="25">
        <f>L1072+M1072+N1072</f>
        <v>0</v>
      </c>
      <c r="L1072" s="26"/>
      <c r="M1072" s="26"/>
      <c r="N1072" s="26"/>
      <c r="O1072" s="25">
        <f t="shared" si="301"/>
        <v>8848.134</v>
      </c>
      <c r="P1072" s="26">
        <v>6500</v>
      </c>
      <c r="Q1072" s="26">
        <v>1547</v>
      </c>
      <c r="R1072" s="26">
        <f>R1074+R1076</f>
        <v>801.13400000000001</v>
      </c>
      <c r="S1072" s="40">
        <f>T1072+U1072+V1072</f>
        <v>8847.7973500000007</v>
      </c>
      <c r="T1072" s="1">
        <v>6499.66435</v>
      </c>
      <c r="U1072" s="1">
        <f>U1074+U1076</f>
        <v>1546.999</v>
      </c>
      <c r="V1072" s="1">
        <f>V1074+V1076</f>
        <v>801.13400000000001</v>
      </c>
      <c r="W1072" s="25">
        <f>X1072+Y1072+Z1072</f>
        <v>8847.7973500000007</v>
      </c>
      <c r="X1072" s="25">
        <f t="shared" ref="X1072" si="305">X1074</f>
        <v>6499.66435</v>
      </c>
      <c r="Y1072" s="25">
        <f>Y1074+Y1076</f>
        <v>1546.999</v>
      </c>
      <c r="Z1072" s="25">
        <f>Z1074+Z1076</f>
        <v>801.13400000000001</v>
      </c>
      <c r="AA1072" s="20">
        <f t="shared" si="302"/>
        <v>0</v>
      </c>
      <c r="AB1072" s="1">
        <f t="shared" ref="AB1072:AD1076" si="306">X1072+H1072-L1072-(T1072-AF1072)</f>
        <v>0</v>
      </c>
      <c r="AC1072" s="40">
        <f t="shared" si="306"/>
        <v>0</v>
      </c>
      <c r="AD1072" s="4">
        <f t="shared" si="306"/>
        <v>0</v>
      </c>
      <c r="AE1072" s="25">
        <f t="shared" si="304"/>
        <v>0</v>
      </c>
      <c r="AF1072" s="26"/>
      <c r="AG1072" s="25"/>
      <c r="AH1072" s="38"/>
      <c r="AI1072" s="25"/>
      <c r="AJ1072" s="25"/>
      <c r="AL1072" s="180"/>
      <c r="AM1072" s="119">
        <f t="shared" si="299"/>
        <v>0</v>
      </c>
      <c r="AN1072" s="119">
        <f t="shared" si="298"/>
        <v>0</v>
      </c>
      <c r="AO1072" s="180"/>
      <c r="AQ1072" s="181">
        <f>$C1072-SUM($C1073:$C1076)</f>
        <v>0</v>
      </c>
      <c r="AR1072" s="181">
        <f>$D1072-SUM($D1073:$D1076)</f>
        <v>0</v>
      </c>
      <c r="AS1072" s="181">
        <f>$E1072-SUM($E1073:$E1076)</f>
        <v>0</v>
      </c>
      <c r="AT1072" s="181">
        <f>$F1072-SUM($F1073:$F1076)</f>
        <v>0</v>
      </c>
      <c r="AU1072" s="181">
        <f>$O1072-SUM($O1073:$O1076)</f>
        <v>0</v>
      </c>
      <c r="AV1072" s="181">
        <f>$P1072-SUM($P1073:$P1076)</f>
        <v>0</v>
      </c>
      <c r="AW1072" s="181">
        <f>$Q1072-SUM($Q1073:$Q1076)</f>
        <v>0</v>
      </c>
      <c r="AX1072" s="181">
        <f>$R1072-SUM($R1073:$R1076)</f>
        <v>0</v>
      </c>
      <c r="AY1072" s="181"/>
      <c r="AZ1072" s="181">
        <f>$S1072-SUM($S1073:$S1076)</f>
        <v>0</v>
      </c>
      <c r="BA1072" s="181">
        <f>$T1072-SUM($T1073:$T1076)</f>
        <v>0</v>
      </c>
      <c r="BB1072" s="181">
        <f>$U1072-SUM($U1073:$U1076)</f>
        <v>0</v>
      </c>
      <c r="BC1072" s="181">
        <f>$V1072-SUM($V1073:$V1076)</f>
        <v>0</v>
      </c>
      <c r="BD1072" s="181">
        <f>$W1072-SUM($W1073:$W1076)</f>
        <v>0</v>
      </c>
      <c r="BE1072" s="181">
        <f>$X1072-SUM($X1073:$X1076)</f>
        <v>0</v>
      </c>
      <c r="BF1072" s="181">
        <f>$Y1072-SUM($Y1073:$Y1076)</f>
        <v>0</v>
      </c>
      <c r="BG1072" s="181">
        <f>$Z1072-SUM($Z1073:$Z1076)</f>
        <v>0</v>
      </c>
      <c r="BJ1072" s="182">
        <f t="shared" ref="BJ1072:BJ1076" si="307">S1072-SUM(T1072:V1072)</f>
        <v>0</v>
      </c>
      <c r="BK1072" s="183">
        <f t="shared" ref="BK1072:BK1076" si="308">W1072-SUM(X1072:Z1072)</f>
        <v>0</v>
      </c>
      <c r="BL1072" s="184">
        <f t="shared" ref="BL1072:BL1076" si="309">O1072-W1072</f>
        <v>0.33664999999928114</v>
      </c>
      <c r="BM1072" s="184">
        <f t="shared" ref="BM1072:BM1076" si="310">O1072-S1072</f>
        <v>0.33664999999928114</v>
      </c>
    </row>
    <row r="1073" spans="1:65" s="122" customFormat="1" ht="19.899999999999999" customHeight="1" x14ac:dyDescent="0.2">
      <c r="A1073" s="15"/>
      <c r="B1073" s="39" t="s">
        <v>31</v>
      </c>
      <c r="C1073" s="1">
        <v>0</v>
      </c>
      <c r="D1073" s="1">
        <f>C1073</f>
        <v>0</v>
      </c>
      <c r="E1073" s="1">
        <v>0</v>
      </c>
      <c r="F1073" s="1">
        <v>0</v>
      </c>
      <c r="G1073" s="40">
        <f t="shared" si="300"/>
        <v>0</v>
      </c>
      <c r="H1073" s="1"/>
      <c r="I1073" s="1"/>
      <c r="J1073" s="1"/>
      <c r="K1073" s="40"/>
      <c r="L1073" s="1"/>
      <c r="M1073" s="1"/>
      <c r="N1073" s="1"/>
      <c r="O1073" s="40">
        <f t="shared" si="301"/>
        <v>0</v>
      </c>
      <c r="P1073" s="1">
        <v>0</v>
      </c>
      <c r="Q1073" s="1">
        <v>0</v>
      </c>
      <c r="R1073" s="1">
        <v>0</v>
      </c>
      <c r="S1073" s="40">
        <v>0</v>
      </c>
      <c r="T1073" s="1"/>
      <c r="U1073" s="1"/>
      <c r="V1073" s="1"/>
      <c r="W1073" s="40">
        <v>0</v>
      </c>
      <c r="X1073" s="1"/>
      <c r="Y1073" s="1"/>
      <c r="Z1073" s="1"/>
      <c r="AA1073" s="20">
        <f t="shared" si="302"/>
        <v>0</v>
      </c>
      <c r="AB1073" s="1">
        <f t="shared" si="306"/>
        <v>0</v>
      </c>
      <c r="AC1073" s="40">
        <f t="shared" si="306"/>
        <v>0</v>
      </c>
      <c r="AD1073" s="4">
        <f t="shared" si="306"/>
        <v>0</v>
      </c>
      <c r="AE1073" s="40">
        <f t="shared" si="304"/>
        <v>0</v>
      </c>
      <c r="AF1073" s="1"/>
      <c r="AG1073" s="40"/>
      <c r="AH1073" s="4"/>
      <c r="AI1073" s="40"/>
      <c r="AJ1073" s="40"/>
      <c r="AL1073" s="180"/>
      <c r="AM1073" s="119">
        <f t="shared" si="299"/>
        <v>0</v>
      </c>
      <c r="AN1073" s="119">
        <f t="shared" si="298"/>
        <v>0</v>
      </c>
      <c r="AO1073" s="180"/>
      <c r="BJ1073" s="182">
        <f t="shared" si="307"/>
        <v>0</v>
      </c>
      <c r="BK1073" s="183">
        <f t="shared" si="308"/>
        <v>0</v>
      </c>
      <c r="BL1073" s="184">
        <f t="shared" si="309"/>
        <v>0</v>
      </c>
      <c r="BM1073" s="184">
        <f t="shared" si="310"/>
        <v>0</v>
      </c>
    </row>
    <row r="1074" spans="1:65" s="122" customFormat="1" ht="19.899999999999999" customHeight="1" x14ac:dyDescent="0.2">
      <c r="A1074" s="15"/>
      <c r="B1074" s="39" t="s">
        <v>32</v>
      </c>
      <c r="C1074" s="1">
        <v>31077.734</v>
      </c>
      <c r="D1074" s="1"/>
      <c r="E1074" s="1">
        <v>0</v>
      </c>
      <c r="F1074" s="1">
        <v>0</v>
      </c>
      <c r="G1074" s="40">
        <f t="shared" si="300"/>
        <v>0</v>
      </c>
      <c r="H1074" s="1"/>
      <c r="I1074" s="1"/>
      <c r="J1074" s="1"/>
      <c r="K1074" s="40"/>
      <c r="L1074" s="1"/>
      <c r="M1074" s="1"/>
      <c r="N1074" s="1"/>
      <c r="O1074" s="40">
        <f t="shared" si="301"/>
        <v>8509.6530000000002</v>
      </c>
      <c r="P1074" s="1">
        <v>6500</v>
      </c>
      <c r="Q1074" s="1">
        <v>1264.2939999999999</v>
      </c>
      <c r="R1074" s="1">
        <v>745.35900000000004</v>
      </c>
      <c r="S1074" s="40">
        <f>T1074+U1074+V1074</f>
        <v>8648.5993500000004</v>
      </c>
      <c r="T1074" s="1">
        <f>T1072</f>
        <v>6499.66435</v>
      </c>
      <c r="U1074" s="1">
        <v>1403.576</v>
      </c>
      <c r="V1074" s="1">
        <v>745.35900000000004</v>
      </c>
      <c r="W1074" s="40">
        <f>X1074+Y1074+Z1074</f>
        <v>8648.5993500000004</v>
      </c>
      <c r="X1074" s="1">
        <f>T1074</f>
        <v>6499.66435</v>
      </c>
      <c r="Y1074" s="1">
        <f>U1074</f>
        <v>1403.576</v>
      </c>
      <c r="Z1074" s="1">
        <f>V1074</f>
        <v>745.35900000000004</v>
      </c>
      <c r="AA1074" s="20">
        <f t="shared" si="302"/>
        <v>0</v>
      </c>
      <c r="AB1074" s="1">
        <f t="shared" si="306"/>
        <v>0</v>
      </c>
      <c r="AC1074" s="40">
        <f t="shared" si="306"/>
        <v>0</v>
      </c>
      <c r="AD1074" s="4">
        <f t="shared" si="306"/>
        <v>0</v>
      </c>
      <c r="AE1074" s="40">
        <f t="shared" si="304"/>
        <v>0</v>
      </c>
      <c r="AF1074" s="1"/>
      <c r="AG1074" s="40"/>
      <c r="AH1074" s="4"/>
      <c r="AI1074" s="40"/>
      <c r="AJ1074" s="40"/>
      <c r="AL1074" s="180"/>
      <c r="AM1074" s="119">
        <f t="shared" si="299"/>
        <v>0</v>
      </c>
      <c r="AN1074" s="119">
        <f t="shared" si="298"/>
        <v>0</v>
      </c>
      <c r="AO1074" s="180"/>
      <c r="BJ1074" s="182">
        <f t="shared" si="307"/>
        <v>0</v>
      </c>
      <c r="BK1074" s="183">
        <f t="shared" si="308"/>
        <v>0</v>
      </c>
      <c r="BL1074" s="184">
        <f t="shared" si="309"/>
        <v>-138.94635000000017</v>
      </c>
      <c r="BM1074" s="184">
        <f t="shared" si="310"/>
        <v>-138.94635000000017</v>
      </c>
    </row>
    <row r="1075" spans="1:65" s="122" customFormat="1" ht="19.899999999999999" customHeight="1" x14ac:dyDescent="0.2">
      <c r="A1075" s="15"/>
      <c r="B1075" s="39" t="s">
        <v>33</v>
      </c>
      <c r="C1075" s="1">
        <v>0</v>
      </c>
      <c r="D1075" s="1"/>
      <c r="E1075" s="1">
        <v>0</v>
      </c>
      <c r="F1075" s="1">
        <v>0</v>
      </c>
      <c r="G1075" s="40">
        <f t="shared" si="300"/>
        <v>0</v>
      </c>
      <c r="H1075" s="1"/>
      <c r="I1075" s="1"/>
      <c r="J1075" s="1"/>
      <c r="K1075" s="40"/>
      <c r="L1075" s="1"/>
      <c r="M1075" s="1"/>
      <c r="N1075" s="1"/>
      <c r="O1075" s="40">
        <f t="shared" si="301"/>
        <v>0</v>
      </c>
      <c r="P1075" s="1">
        <v>0</v>
      </c>
      <c r="Q1075" s="1">
        <v>0</v>
      </c>
      <c r="R1075" s="1">
        <v>0</v>
      </c>
      <c r="S1075" s="40">
        <v>0</v>
      </c>
      <c r="T1075" s="1"/>
      <c r="U1075" s="1"/>
      <c r="V1075" s="1"/>
      <c r="W1075" s="40">
        <v>0</v>
      </c>
      <c r="X1075" s="1"/>
      <c r="Y1075" s="1"/>
      <c r="Z1075" s="1"/>
      <c r="AA1075" s="20">
        <f t="shared" si="302"/>
        <v>0</v>
      </c>
      <c r="AB1075" s="1">
        <f t="shared" si="306"/>
        <v>0</v>
      </c>
      <c r="AC1075" s="40">
        <f t="shared" si="306"/>
        <v>0</v>
      </c>
      <c r="AD1075" s="4">
        <f t="shared" si="306"/>
        <v>0</v>
      </c>
      <c r="AE1075" s="40">
        <f t="shared" si="304"/>
        <v>0</v>
      </c>
      <c r="AF1075" s="1"/>
      <c r="AG1075" s="40"/>
      <c r="AH1075" s="4"/>
      <c r="AI1075" s="40"/>
      <c r="AJ1075" s="40"/>
      <c r="AL1075" s="180"/>
      <c r="AM1075" s="119">
        <f t="shared" si="299"/>
        <v>0</v>
      </c>
      <c r="AN1075" s="119">
        <f t="shared" si="298"/>
        <v>0</v>
      </c>
      <c r="AO1075" s="180"/>
      <c r="BJ1075" s="182">
        <f t="shared" si="307"/>
        <v>0</v>
      </c>
      <c r="BK1075" s="183">
        <f t="shared" si="308"/>
        <v>0</v>
      </c>
      <c r="BL1075" s="184">
        <f t="shared" si="309"/>
        <v>0</v>
      </c>
      <c r="BM1075" s="184">
        <f t="shared" si="310"/>
        <v>0</v>
      </c>
    </row>
    <row r="1076" spans="1:65" s="122" customFormat="1" ht="19.899999999999999" customHeight="1" x14ac:dyDescent="0.2">
      <c r="A1076" s="15"/>
      <c r="B1076" s="39" t="s">
        <v>34</v>
      </c>
      <c r="C1076" s="1">
        <v>1688.88</v>
      </c>
      <c r="D1076" s="1"/>
      <c r="E1076" s="1">
        <v>0</v>
      </c>
      <c r="F1076" s="1">
        <v>0</v>
      </c>
      <c r="G1076" s="40">
        <f t="shared" si="300"/>
        <v>0</v>
      </c>
      <c r="H1076" s="1"/>
      <c r="I1076" s="1"/>
      <c r="J1076" s="1"/>
      <c r="K1076" s="40"/>
      <c r="L1076" s="1"/>
      <c r="M1076" s="1"/>
      <c r="N1076" s="1"/>
      <c r="O1076" s="40">
        <f t="shared" si="301"/>
        <v>338.48099999999999</v>
      </c>
      <c r="P1076" s="1">
        <v>0</v>
      </c>
      <c r="Q1076" s="1">
        <v>282.70600000000002</v>
      </c>
      <c r="R1076" s="1">
        <v>55.774999999999999</v>
      </c>
      <c r="S1076" s="40">
        <f>T1076+U1076+V1076</f>
        <v>199.19800000000001</v>
      </c>
      <c r="T1076" s="1">
        <f>T1072-SUM(T1073:T1075)</f>
        <v>0</v>
      </c>
      <c r="U1076" s="1">
        <v>143.423</v>
      </c>
      <c r="V1076" s="1">
        <v>55.774999999999999</v>
      </c>
      <c r="W1076" s="40">
        <f>X1076+Y1076+Z1076</f>
        <v>199.19800000000001</v>
      </c>
      <c r="X1076" s="1"/>
      <c r="Y1076" s="1">
        <f>U1076</f>
        <v>143.423</v>
      </c>
      <c r="Z1076" s="1">
        <f>V1076</f>
        <v>55.774999999999999</v>
      </c>
      <c r="AA1076" s="20">
        <f t="shared" si="302"/>
        <v>0</v>
      </c>
      <c r="AB1076" s="1">
        <f t="shared" si="306"/>
        <v>0</v>
      </c>
      <c r="AC1076" s="40">
        <f t="shared" si="306"/>
        <v>0</v>
      </c>
      <c r="AD1076" s="4">
        <f t="shared" si="306"/>
        <v>0</v>
      </c>
      <c r="AE1076" s="40">
        <f t="shared" si="304"/>
        <v>0</v>
      </c>
      <c r="AF1076" s="1"/>
      <c r="AG1076" s="40"/>
      <c r="AH1076" s="4"/>
      <c r="AI1076" s="40"/>
      <c r="AJ1076" s="40"/>
      <c r="AL1076" s="180"/>
      <c r="AM1076" s="119">
        <f t="shared" si="299"/>
        <v>0</v>
      </c>
      <c r="AN1076" s="119">
        <f t="shared" si="298"/>
        <v>0</v>
      </c>
      <c r="AO1076" s="180"/>
      <c r="BJ1076" s="182">
        <f t="shared" si="307"/>
        <v>0</v>
      </c>
      <c r="BK1076" s="183">
        <f t="shared" si="308"/>
        <v>0</v>
      </c>
      <c r="BL1076" s="184">
        <f t="shared" si="309"/>
        <v>139.28299999999999</v>
      </c>
      <c r="BM1076" s="184">
        <f t="shared" si="310"/>
        <v>139.28299999999999</v>
      </c>
    </row>
    <row r="1077" spans="1:65" ht="113.45" customHeight="1" outlineLevel="1" x14ac:dyDescent="0.2">
      <c r="A1077" s="15">
        <v>198</v>
      </c>
      <c r="B1077" s="162" t="s">
        <v>221</v>
      </c>
      <c r="C1077" s="24">
        <f>C1078+C1079+C1080+C1081</f>
        <v>184889.7</v>
      </c>
      <c r="D1077" s="24">
        <f t="shared" ref="D1077:AH1077" si="311">D1078+D1079+D1080+D1081</f>
        <v>0</v>
      </c>
      <c r="E1077" s="24">
        <f t="shared" si="311"/>
        <v>93355.199999999997</v>
      </c>
      <c r="F1077" s="24">
        <f t="shared" si="311"/>
        <v>93355.199999999997</v>
      </c>
      <c r="G1077" s="24">
        <f t="shared" si="311"/>
        <v>0</v>
      </c>
      <c r="H1077" s="24">
        <f t="shared" si="311"/>
        <v>0</v>
      </c>
      <c r="I1077" s="24">
        <f t="shared" si="311"/>
        <v>0</v>
      </c>
      <c r="J1077" s="24">
        <f t="shared" si="311"/>
        <v>0</v>
      </c>
      <c r="K1077" s="24">
        <f t="shared" si="311"/>
        <v>0</v>
      </c>
      <c r="L1077" s="24">
        <f t="shared" si="311"/>
        <v>0</v>
      </c>
      <c r="M1077" s="24">
        <f t="shared" si="311"/>
        <v>0</v>
      </c>
      <c r="N1077" s="24">
        <f t="shared" si="311"/>
        <v>0</v>
      </c>
      <c r="O1077" s="24">
        <f t="shared" si="311"/>
        <v>101757.4074074074</v>
      </c>
      <c r="P1077" s="3">
        <f t="shared" si="311"/>
        <v>0</v>
      </c>
      <c r="Q1077" s="3">
        <f t="shared" si="311"/>
        <v>71433.7</v>
      </c>
      <c r="R1077" s="3">
        <f t="shared" si="311"/>
        <v>30323.707407407404</v>
      </c>
      <c r="S1077" s="24">
        <f t="shared" si="311"/>
        <v>101534.462</v>
      </c>
      <c r="T1077" s="24">
        <f t="shared" si="311"/>
        <v>0</v>
      </c>
      <c r="U1077" s="24">
        <f t="shared" si="311"/>
        <v>71277.192299999995</v>
      </c>
      <c r="V1077" s="24">
        <f t="shared" si="311"/>
        <v>30257.269700000001</v>
      </c>
      <c r="W1077" s="24">
        <f t="shared" si="311"/>
        <v>101534.462</v>
      </c>
      <c r="X1077" s="24">
        <f t="shared" si="311"/>
        <v>0</v>
      </c>
      <c r="Y1077" s="24">
        <f t="shared" si="311"/>
        <v>71277.192299999995</v>
      </c>
      <c r="Z1077" s="24">
        <f t="shared" si="311"/>
        <v>30257.269700000001</v>
      </c>
      <c r="AA1077" s="24">
        <f t="shared" si="311"/>
        <v>0</v>
      </c>
      <c r="AB1077" s="24">
        <f t="shared" si="311"/>
        <v>0</v>
      </c>
      <c r="AC1077" s="24">
        <f t="shared" si="311"/>
        <v>0</v>
      </c>
      <c r="AD1077" s="24">
        <f t="shared" si="311"/>
        <v>0</v>
      </c>
      <c r="AE1077" s="24">
        <f t="shared" si="311"/>
        <v>0</v>
      </c>
      <c r="AF1077" s="24">
        <f t="shared" si="311"/>
        <v>0</v>
      </c>
      <c r="AG1077" s="24">
        <f t="shared" si="311"/>
        <v>0</v>
      </c>
      <c r="AH1077" s="24">
        <f t="shared" si="311"/>
        <v>0</v>
      </c>
      <c r="AI1077" s="25"/>
      <c r="AJ1077" s="10"/>
      <c r="AM1077" s="119">
        <f t="shared" si="299"/>
        <v>0</v>
      </c>
      <c r="AN1077" s="119">
        <f t="shared" si="298"/>
        <v>0</v>
      </c>
      <c r="AO1077" s="33"/>
      <c r="AQ1077" s="59"/>
    </row>
    <row r="1078" spans="1:65" ht="19.899999999999999" customHeight="1" outlineLevel="1" x14ac:dyDescent="0.2">
      <c r="A1078" s="15"/>
      <c r="B1078" s="162" t="s">
        <v>31</v>
      </c>
      <c r="C1078" s="1"/>
      <c r="D1078" s="1">
        <f>C1078</f>
        <v>0</v>
      </c>
      <c r="E1078" s="1"/>
      <c r="F1078" s="1"/>
      <c r="G1078" s="40">
        <f t="shared" ref="G1078:G1082" si="312">H1078+I1078+J1078</f>
        <v>0</v>
      </c>
      <c r="H1078" s="1"/>
      <c r="I1078" s="1"/>
      <c r="J1078" s="1"/>
      <c r="K1078" s="40"/>
      <c r="L1078" s="1"/>
      <c r="M1078" s="1"/>
      <c r="N1078" s="1"/>
      <c r="O1078" s="40">
        <f>P1078+Q1078+R1078</f>
        <v>0</v>
      </c>
      <c r="P1078" s="1"/>
      <c r="Q1078" s="1"/>
      <c r="R1078" s="1"/>
      <c r="S1078" s="40">
        <v>0</v>
      </c>
      <c r="T1078" s="1"/>
      <c r="U1078" s="1"/>
      <c r="V1078" s="1"/>
      <c r="W1078" s="40">
        <v>0</v>
      </c>
      <c r="X1078" s="1"/>
      <c r="Y1078" s="1"/>
      <c r="Z1078" s="1"/>
      <c r="AA1078" s="20">
        <f t="shared" ref="AA1078:AA1082" si="313">AB1078+AC1078+AD1078</f>
        <v>0</v>
      </c>
      <c r="AB1078" s="1"/>
      <c r="AC1078" s="40"/>
      <c r="AD1078" s="4"/>
      <c r="AE1078" s="40">
        <f>AF1078+AG1078+AH1078</f>
        <v>0</v>
      </c>
      <c r="AF1078" s="1"/>
      <c r="AG1078" s="40"/>
      <c r="AH1078" s="4"/>
      <c r="AI1078" s="40"/>
      <c r="AJ1078" s="11"/>
      <c r="AM1078" s="119">
        <f t="shared" si="299"/>
        <v>0</v>
      </c>
      <c r="AN1078" s="119">
        <f t="shared" si="298"/>
        <v>0</v>
      </c>
      <c r="AO1078" s="33"/>
      <c r="AQ1078" s="59"/>
    </row>
    <row r="1079" spans="1:65" ht="19.899999999999999" customHeight="1" outlineLevel="1" x14ac:dyDescent="0.2">
      <c r="A1079" s="15"/>
      <c r="B1079" s="162" t="s">
        <v>32</v>
      </c>
      <c r="C1079" s="1">
        <v>184889.7</v>
      </c>
      <c r="D1079" s="1"/>
      <c r="E1079" s="1">
        <v>93355.199999999997</v>
      </c>
      <c r="F1079" s="1">
        <v>93355.199999999997</v>
      </c>
      <c r="G1079" s="40">
        <f t="shared" si="312"/>
        <v>0</v>
      </c>
      <c r="H1079" s="1"/>
      <c r="I1079" s="1"/>
      <c r="J1079" s="1"/>
      <c r="K1079" s="40"/>
      <c r="L1079" s="1"/>
      <c r="M1079" s="1"/>
      <c r="N1079" s="1"/>
      <c r="O1079" s="40">
        <f>P1079+Q1079+R1079</f>
        <v>101757.4074074074</v>
      </c>
      <c r="P1079" s="1"/>
      <c r="Q1079" s="1">
        <v>71433.7</v>
      </c>
      <c r="R1079" s="1">
        <f>Q1079*29.8/70.2</f>
        <v>30323.707407407404</v>
      </c>
      <c r="S1079" s="40">
        <f>U1079+V1079</f>
        <v>101534.462</v>
      </c>
      <c r="T1079" s="1"/>
      <c r="U1079" s="1">
        <v>71277.192299999995</v>
      </c>
      <c r="V1079" s="1">
        <v>30257.269700000001</v>
      </c>
      <c r="W1079" s="40">
        <f>Y1079+Z1079</f>
        <v>101534.462</v>
      </c>
      <c r="X1079" s="1"/>
      <c r="Y1079" s="1">
        <f>U1079</f>
        <v>71277.192299999995</v>
      </c>
      <c r="Z1079" s="1">
        <f>V1079</f>
        <v>30257.269700000001</v>
      </c>
      <c r="AA1079" s="20">
        <f t="shared" si="313"/>
        <v>0</v>
      </c>
      <c r="AB1079" s="1"/>
      <c r="AC1079" s="40"/>
      <c r="AD1079" s="4"/>
      <c r="AE1079" s="40">
        <f>AF1079+AG1079+AH1079</f>
        <v>0</v>
      </c>
      <c r="AF1079" s="1"/>
      <c r="AG1079" s="40"/>
      <c r="AH1079" s="4"/>
      <c r="AI1079" s="40"/>
      <c r="AJ1079" s="11"/>
      <c r="AM1079" s="119">
        <f t="shared" si="299"/>
        <v>0</v>
      </c>
      <c r="AN1079" s="119">
        <f t="shared" si="298"/>
        <v>0</v>
      </c>
      <c r="AO1079" s="33"/>
      <c r="AQ1079" s="59"/>
    </row>
    <row r="1080" spans="1:65" ht="19.899999999999999" customHeight="1" outlineLevel="1" x14ac:dyDescent="0.2">
      <c r="A1080" s="15"/>
      <c r="B1080" s="162" t="s">
        <v>33</v>
      </c>
      <c r="C1080" s="1"/>
      <c r="D1080" s="1"/>
      <c r="E1080" s="1"/>
      <c r="F1080" s="1"/>
      <c r="G1080" s="40">
        <f t="shared" si="312"/>
        <v>0</v>
      </c>
      <c r="H1080" s="1"/>
      <c r="I1080" s="1"/>
      <c r="J1080" s="1"/>
      <c r="K1080" s="40"/>
      <c r="L1080" s="1"/>
      <c r="M1080" s="1"/>
      <c r="N1080" s="1"/>
      <c r="O1080" s="40">
        <f>P1080+Q1080+R1080</f>
        <v>0</v>
      </c>
      <c r="P1080" s="1"/>
      <c r="Q1080" s="1"/>
      <c r="R1080" s="1"/>
      <c r="S1080" s="40">
        <v>0</v>
      </c>
      <c r="T1080" s="1"/>
      <c r="U1080" s="1"/>
      <c r="V1080" s="1"/>
      <c r="W1080" s="40">
        <v>0</v>
      </c>
      <c r="X1080" s="1"/>
      <c r="Y1080" s="1"/>
      <c r="Z1080" s="1"/>
      <c r="AA1080" s="20">
        <f t="shared" si="313"/>
        <v>0</v>
      </c>
      <c r="AB1080" s="1"/>
      <c r="AC1080" s="40"/>
      <c r="AD1080" s="4"/>
      <c r="AE1080" s="40">
        <f>AF1080+AG1080+AH1080</f>
        <v>0</v>
      </c>
      <c r="AF1080" s="1"/>
      <c r="AG1080" s="40"/>
      <c r="AH1080" s="4"/>
      <c r="AI1080" s="40"/>
      <c r="AJ1080" s="11"/>
      <c r="AM1080" s="119">
        <f t="shared" si="299"/>
        <v>0</v>
      </c>
      <c r="AN1080" s="119">
        <f t="shared" si="298"/>
        <v>0</v>
      </c>
      <c r="AO1080" s="33"/>
      <c r="AQ1080" s="59"/>
    </row>
    <row r="1081" spans="1:65" ht="19.899999999999999" customHeight="1" outlineLevel="1" x14ac:dyDescent="0.2">
      <c r="A1081" s="15"/>
      <c r="B1081" s="162" t="s">
        <v>34</v>
      </c>
      <c r="C1081" s="1"/>
      <c r="D1081" s="1"/>
      <c r="E1081" s="1"/>
      <c r="F1081" s="1"/>
      <c r="G1081" s="40">
        <f t="shared" si="312"/>
        <v>0</v>
      </c>
      <c r="H1081" s="1"/>
      <c r="I1081" s="1"/>
      <c r="J1081" s="1"/>
      <c r="K1081" s="40"/>
      <c r="L1081" s="1"/>
      <c r="M1081" s="1"/>
      <c r="N1081" s="1"/>
      <c r="O1081" s="40">
        <f>P1081+Q1081+R1081</f>
        <v>0</v>
      </c>
      <c r="P1081" s="1"/>
      <c r="Q1081" s="1"/>
      <c r="R1081" s="1"/>
      <c r="S1081" s="40">
        <f t="shared" ref="S1081:S1086" si="314">T1081+U1081+V1081</f>
        <v>0</v>
      </c>
      <c r="T1081" s="1"/>
      <c r="U1081" s="1"/>
      <c r="V1081" s="1"/>
      <c r="W1081" s="40">
        <f t="shared" ref="W1081:W1086" si="315">X1081+Y1081+Z1081</f>
        <v>0</v>
      </c>
      <c r="X1081" s="1"/>
      <c r="Y1081" s="1"/>
      <c r="Z1081" s="1"/>
      <c r="AA1081" s="20">
        <f t="shared" si="313"/>
        <v>0</v>
      </c>
      <c r="AB1081" s="1"/>
      <c r="AC1081" s="40"/>
      <c r="AD1081" s="4"/>
      <c r="AE1081" s="40">
        <f>AF1081+AG1081+AH1081</f>
        <v>0</v>
      </c>
      <c r="AF1081" s="1"/>
      <c r="AG1081" s="40"/>
      <c r="AH1081" s="4"/>
      <c r="AI1081" s="40"/>
      <c r="AJ1081" s="11"/>
      <c r="AM1081" s="119">
        <f t="shared" si="299"/>
        <v>0</v>
      </c>
      <c r="AN1081" s="119">
        <f t="shared" si="298"/>
        <v>0</v>
      </c>
      <c r="AO1081" s="33"/>
      <c r="AQ1081" s="59"/>
    </row>
    <row r="1082" spans="1:65" ht="57.6" customHeight="1" outlineLevel="1" x14ac:dyDescent="0.2">
      <c r="A1082" s="15">
        <v>199</v>
      </c>
      <c r="B1082" s="162" t="s">
        <v>222</v>
      </c>
      <c r="C1082" s="24">
        <v>75000</v>
      </c>
      <c r="D1082" s="24"/>
      <c r="E1082" s="24"/>
      <c r="F1082" s="24"/>
      <c r="G1082" s="25">
        <f t="shared" si="312"/>
        <v>0</v>
      </c>
      <c r="H1082" s="26"/>
      <c r="I1082" s="26"/>
      <c r="J1082" s="26"/>
      <c r="K1082" s="25">
        <f>L1082+M1082+N1082</f>
        <v>0</v>
      </c>
      <c r="L1082" s="26"/>
      <c r="M1082" s="26"/>
      <c r="N1082" s="26"/>
      <c r="O1082" s="25">
        <f t="shared" ref="O1082" si="316">P1082+Q1082+R1082</f>
        <v>68353.561253561245</v>
      </c>
      <c r="P1082" s="26">
        <v>0</v>
      </c>
      <c r="Q1082" s="1">
        <v>47984.2</v>
      </c>
      <c r="R1082" s="1">
        <f>Q1082*29.8/70.2</f>
        <v>20369.361253561252</v>
      </c>
      <c r="S1082" s="40">
        <f t="shared" si="314"/>
        <v>68353.438500000004</v>
      </c>
      <c r="T1082" s="1">
        <v>0</v>
      </c>
      <c r="U1082" s="1">
        <v>47984.113830000002</v>
      </c>
      <c r="V1082" s="1">
        <v>20369.324670000002</v>
      </c>
      <c r="W1082" s="25">
        <f t="shared" si="315"/>
        <v>68353.438500000004</v>
      </c>
      <c r="X1082" s="26">
        <v>0</v>
      </c>
      <c r="Y1082" s="26">
        <f>U1082</f>
        <v>47984.113830000002</v>
      </c>
      <c r="Z1082" s="26">
        <f>V1082</f>
        <v>20369.324670000002</v>
      </c>
      <c r="AA1082" s="20">
        <f t="shared" si="313"/>
        <v>0</v>
      </c>
      <c r="AB1082" s="1">
        <f t="shared" ref="AB1082:AD1082" si="317">X1082+H1082-L1082-(T1082-AF1082)</f>
        <v>0</v>
      </c>
      <c r="AC1082" s="40">
        <f t="shared" si="317"/>
        <v>0</v>
      </c>
      <c r="AD1082" s="4">
        <f t="shared" si="317"/>
        <v>0</v>
      </c>
      <c r="AE1082" s="25">
        <f t="shared" ref="AE1082" si="318">AF1082+AG1082+AH1082</f>
        <v>0</v>
      </c>
      <c r="AF1082" s="26"/>
      <c r="AG1082" s="25"/>
      <c r="AH1082" s="38"/>
      <c r="AI1082" s="25"/>
      <c r="AJ1082" s="10"/>
      <c r="AM1082" s="119">
        <f t="shared" si="299"/>
        <v>0</v>
      </c>
      <c r="AN1082" s="119">
        <f t="shared" si="298"/>
        <v>0</v>
      </c>
      <c r="AO1082" s="33"/>
      <c r="AQ1082" s="59"/>
    </row>
    <row r="1083" spans="1:65" ht="19.899999999999999" customHeight="1" outlineLevel="1" x14ac:dyDescent="0.2">
      <c r="A1083" s="15"/>
      <c r="B1083" s="162" t="s">
        <v>31</v>
      </c>
      <c r="C1083" s="42"/>
      <c r="D1083" s="42"/>
      <c r="E1083" s="42"/>
      <c r="F1083" s="42"/>
      <c r="G1083" s="40">
        <f>H1083+I1083+J1083</f>
        <v>0</v>
      </c>
      <c r="H1083" s="1"/>
      <c r="I1083" s="1"/>
      <c r="J1083" s="1"/>
      <c r="K1083" s="40">
        <f>L1083+M1083+N1083</f>
        <v>0</v>
      </c>
      <c r="L1083" s="1"/>
      <c r="M1083" s="1"/>
      <c r="N1083" s="1"/>
      <c r="O1083" s="40">
        <f>P1083+Q1083+R1083</f>
        <v>0</v>
      </c>
      <c r="P1083" s="1"/>
      <c r="Q1083" s="1"/>
      <c r="R1083" s="1"/>
      <c r="S1083" s="1">
        <f t="shared" si="314"/>
        <v>0</v>
      </c>
      <c r="T1083" s="1"/>
      <c r="U1083" s="1"/>
      <c r="V1083" s="1"/>
      <c r="W1083" s="40">
        <f t="shared" si="315"/>
        <v>0</v>
      </c>
      <c r="X1083" s="1"/>
      <c r="Y1083" s="1"/>
      <c r="Z1083" s="1"/>
      <c r="AA1083" s="20">
        <f>AB1083+AC1083+AD1083</f>
        <v>0</v>
      </c>
      <c r="AB1083" s="20">
        <f t="shared" ref="AB1083:AD1086" si="319">X1083+H1083-L1083-(T1083-AF1083)</f>
        <v>0</v>
      </c>
      <c r="AC1083" s="20">
        <f t="shared" si="319"/>
        <v>0</v>
      </c>
      <c r="AD1083" s="20">
        <f t="shared" si="319"/>
        <v>0</v>
      </c>
      <c r="AE1083" s="40">
        <f>AF1083+AG1083+AH1083</f>
        <v>0</v>
      </c>
      <c r="AF1083" s="1"/>
      <c r="AG1083" s="40"/>
      <c r="AH1083" s="4"/>
      <c r="AI1083" s="40"/>
      <c r="AJ1083" s="40"/>
      <c r="AM1083" s="119">
        <f t="shared" si="299"/>
        <v>0</v>
      </c>
      <c r="AN1083" s="119">
        <f t="shared" si="298"/>
        <v>0</v>
      </c>
      <c r="AO1083" s="33"/>
      <c r="AQ1083" s="59"/>
    </row>
    <row r="1084" spans="1:65" ht="19.899999999999999" customHeight="1" outlineLevel="1" x14ac:dyDescent="0.2">
      <c r="A1084" s="15"/>
      <c r="B1084" s="162" t="s">
        <v>32</v>
      </c>
      <c r="C1084" s="42"/>
      <c r="D1084" s="42"/>
      <c r="E1084" s="42"/>
      <c r="F1084" s="42"/>
      <c r="G1084" s="40">
        <f>H1084+I1084+J1084</f>
        <v>0</v>
      </c>
      <c r="H1084" s="1"/>
      <c r="I1084" s="1"/>
      <c r="J1084" s="1"/>
      <c r="K1084" s="40">
        <f>L1084+M1084+N1084</f>
        <v>0</v>
      </c>
      <c r="L1084" s="1"/>
      <c r="M1084" s="1"/>
      <c r="N1084" s="1"/>
      <c r="O1084" s="40">
        <f>P1084+Q1084+R1084</f>
        <v>68353.561253561245</v>
      </c>
      <c r="P1084" s="1"/>
      <c r="Q1084" s="1">
        <f>Q1082</f>
        <v>47984.2</v>
      </c>
      <c r="R1084" s="1">
        <f>R1082</f>
        <v>20369.361253561252</v>
      </c>
      <c r="S1084" s="1">
        <f t="shared" si="314"/>
        <v>68353.438500000004</v>
      </c>
      <c r="T1084" s="1"/>
      <c r="U1084" s="1">
        <f>U1082</f>
        <v>47984.113830000002</v>
      </c>
      <c r="V1084" s="1">
        <f>V1082</f>
        <v>20369.324670000002</v>
      </c>
      <c r="W1084" s="40">
        <f t="shared" si="315"/>
        <v>68353.438500000004</v>
      </c>
      <c r="X1084" s="1"/>
      <c r="Y1084" s="1">
        <f>Y1082</f>
        <v>47984.113830000002</v>
      </c>
      <c r="Z1084" s="1">
        <f>Z1082</f>
        <v>20369.324670000002</v>
      </c>
      <c r="AA1084" s="20">
        <f>AB1084+AC1084+AD1084</f>
        <v>0</v>
      </c>
      <c r="AB1084" s="20">
        <f t="shared" si="319"/>
        <v>0</v>
      </c>
      <c r="AC1084" s="20">
        <f t="shared" si="319"/>
        <v>0</v>
      </c>
      <c r="AD1084" s="20">
        <f t="shared" si="319"/>
        <v>0</v>
      </c>
      <c r="AE1084" s="40">
        <f>AF1084+AG1084+AH1084</f>
        <v>0</v>
      </c>
      <c r="AF1084" s="1"/>
      <c r="AG1084" s="40"/>
      <c r="AH1084" s="4"/>
      <c r="AI1084" s="40"/>
      <c r="AJ1084" s="40"/>
      <c r="AM1084" s="119">
        <f t="shared" si="299"/>
        <v>0</v>
      </c>
      <c r="AN1084" s="119">
        <f t="shared" si="298"/>
        <v>0</v>
      </c>
      <c r="AO1084" s="33"/>
      <c r="AQ1084" s="59"/>
    </row>
    <row r="1085" spans="1:65" ht="19.899999999999999" customHeight="1" outlineLevel="1" x14ac:dyDescent="0.2">
      <c r="A1085" s="15"/>
      <c r="B1085" s="162" t="s">
        <v>33</v>
      </c>
      <c r="C1085" s="42"/>
      <c r="D1085" s="42"/>
      <c r="E1085" s="42"/>
      <c r="F1085" s="42"/>
      <c r="G1085" s="40">
        <f>H1085+I1085+J1085</f>
        <v>0</v>
      </c>
      <c r="H1085" s="1"/>
      <c r="I1085" s="1"/>
      <c r="J1085" s="1"/>
      <c r="K1085" s="40">
        <f>L1085+M1085+N1085</f>
        <v>0</v>
      </c>
      <c r="L1085" s="1"/>
      <c r="M1085" s="1"/>
      <c r="N1085" s="1"/>
      <c r="O1085" s="40">
        <f>P1085+Q1085+R1085</f>
        <v>0</v>
      </c>
      <c r="P1085" s="1"/>
      <c r="Q1085" s="1"/>
      <c r="R1085" s="1"/>
      <c r="S1085" s="1">
        <f t="shared" si="314"/>
        <v>0</v>
      </c>
      <c r="T1085" s="1"/>
      <c r="U1085" s="1"/>
      <c r="V1085" s="1"/>
      <c r="W1085" s="40">
        <f t="shared" si="315"/>
        <v>0</v>
      </c>
      <c r="X1085" s="1"/>
      <c r="Y1085" s="1"/>
      <c r="Z1085" s="1"/>
      <c r="AA1085" s="20">
        <f>AB1085+AC1085+AD1085</f>
        <v>0</v>
      </c>
      <c r="AB1085" s="20">
        <f t="shared" si="319"/>
        <v>0</v>
      </c>
      <c r="AC1085" s="20">
        <f t="shared" si="319"/>
        <v>0</v>
      </c>
      <c r="AD1085" s="20">
        <f t="shared" si="319"/>
        <v>0</v>
      </c>
      <c r="AE1085" s="40">
        <f>AF1085+AG1085+AH1085</f>
        <v>0</v>
      </c>
      <c r="AF1085" s="1"/>
      <c r="AG1085" s="40"/>
      <c r="AH1085" s="4"/>
      <c r="AI1085" s="40"/>
      <c r="AJ1085" s="40"/>
      <c r="AM1085" s="119">
        <f t="shared" si="299"/>
        <v>0</v>
      </c>
      <c r="AN1085" s="119">
        <f t="shared" si="298"/>
        <v>0</v>
      </c>
      <c r="AO1085" s="33"/>
      <c r="AQ1085" s="59"/>
    </row>
    <row r="1086" spans="1:65" ht="19.899999999999999" customHeight="1" outlineLevel="1" x14ac:dyDescent="0.2">
      <c r="A1086" s="15"/>
      <c r="B1086" s="162" t="s">
        <v>34</v>
      </c>
      <c r="C1086" s="42"/>
      <c r="D1086" s="42"/>
      <c r="E1086" s="42"/>
      <c r="F1086" s="42"/>
      <c r="G1086" s="40">
        <f>H1086+I1086+J1086</f>
        <v>0</v>
      </c>
      <c r="H1086" s="1"/>
      <c r="I1086" s="1"/>
      <c r="J1086" s="1"/>
      <c r="K1086" s="40">
        <f>L1086+M1086+N1086</f>
        <v>0</v>
      </c>
      <c r="L1086" s="1"/>
      <c r="M1086" s="1"/>
      <c r="N1086" s="1"/>
      <c r="O1086" s="40">
        <f>P1086+Q1086+R1086</f>
        <v>0</v>
      </c>
      <c r="P1086" s="1"/>
      <c r="Q1086" s="1"/>
      <c r="R1086" s="1"/>
      <c r="S1086" s="1">
        <f t="shared" si="314"/>
        <v>0</v>
      </c>
      <c r="T1086" s="1"/>
      <c r="U1086" s="1"/>
      <c r="V1086" s="1"/>
      <c r="W1086" s="40">
        <f t="shared" si="315"/>
        <v>0</v>
      </c>
      <c r="X1086" s="1"/>
      <c r="Y1086" s="1"/>
      <c r="Z1086" s="1"/>
      <c r="AA1086" s="20">
        <f>AB1086+AC1086+AD1086</f>
        <v>0</v>
      </c>
      <c r="AB1086" s="20">
        <f t="shared" si="319"/>
        <v>0</v>
      </c>
      <c r="AC1086" s="20">
        <f t="shared" si="319"/>
        <v>0</v>
      </c>
      <c r="AD1086" s="20">
        <f t="shared" si="319"/>
        <v>0</v>
      </c>
      <c r="AE1086" s="40">
        <f>AF1086+AG1086+AH1086</f>
        <v>0</v>
      </c>
      <c r="AF1086" s="1"/>
      <c r="AG1086" s="40"/>
      <c r="AH1086" s="4"/>
      <c r="AI1086" s="40"/>
      <c r="AJ1086" s="40"/>
      <c r="AM1086" s="119">
        <f t="shared" si="299"/>
        <v>0</v>
      </c>
      <c r="AN1086" s="119">
        <f t="shared" si="298"/>
        <v>0</v>
      </c>
      <c r="AO1086" s="33"/>
      <c r="AQ1086" s="59"/>
    </row>
    <row r="1087" spans="1:65" ht="30.6" customHeight="1" x14ac:dyDescent="0.2">
      <c r="A1087" s="18"/>
      <c r="B1087" s="185" t="s">
        <v>71</v>
      </c>
      <c r="C1087" s="20">
        <f>C1089</f>
        <v>704717.76236999989</v>
      </c>
      <c r="D1087" s="20">
        <f>D1089</f>
        <v>19717.608230000002</v>
      </c>
      <c r="E1087" s="20">
        <f>E1089</f>
        <v>97396.64824000001</v>
      </c>
      <c r="F1087" s="20">
        <f>F1089</f>
        <v>97921.343240000002</v>
      </c>
      <c r="G1087" s="20">
        <f>G1089</f>
        <v>524.69499999999243</v>
      </c>
      <c r="H1087" s="20">
        <f t="shared" ref="H1087:AH1087" si="320">H1089</f>
        <v>0</v>
      </c>
      <c r="I1087" s="20">
        <f t="shared" si="320"/>
        <v>524.69499999999243</v>
      </c>
      <c r="J1087" s="20">
        <f t="shared" si="320"/>
        <v>0</v>
      </c>
      <c r="K1087" s="20">
        <f t="shared" si="320"/>
        <v>0</v>
      </c>
      <c r="L1087" s="20">
        <f t="shared" si="320"/>
        <v>0</v>
      </c>
      <c r="M1087" s="20">
        <f t="shared" si="320"/>
        <v>0</v>
      </c>
      <c r="N1087" s="20">
        <f t="shared" si="320"/>
        <v>0</v>
      </c>
      <c r="O1087" s="20">
        <f t="shared" si="320"/>
        <v>175836.34313999998</v>
      </c>
      <c r="P1087" s="20">
        <f t="shared" si="320"/>
        <v>0</v>
      </c>
      <c r="Q1087" s="20">
        <f t="shared" si="320"/>
        <v>174818.1</v>
      </c>
      <c r="R1087" s="20">
        <f t="shared" si="320"/>
        <v>1018.24314</v>
      </c>
      <c r="S1087" s="20">
        <f t="shared" si="320"/>
        <v>175537.17504999999</v>
      </c>
      <c r="T1087" s="20">
        <f t="shared" si="320"/>
        <v>0</v>
      </c>
      <c r="U1087" s="20">
        <f t="shared" si="320"/>
        <v>174519.58001999999</v>
      </c>
      <c r="V1087" s="20">
        <f t="shared" si="320"/>
        <v>1017.5950300000007</v>
      </c>
      <c r="W1087" s="20">
        <f t="shared" si="320"/>
        <v>174762.67835903994</v>
      </c>
      <c r="X1087" s="20">
        <f t="shared" si="320"/>
        <v>0</v>
      </c>
      <c r="Y1087" s="20">
        <f t="shared" si="320"/>
        <v>173838.40841903997</v>
      </c>
      <c r="Z1087" s="20">
        <f t="shared" si="320"/>
        <v>924.26994000000025</v>
      </c>
      <c r="AA1087" s="20">
        <f t="shared" si="320"/>
        <v>432.73499903996515</v>
      </c>
      <c r="AB1087" s="20">
        <f t="shared" si="320"/>
        <v>0</v>
      </c>
      <c r="AC1087" s="20">
        <f t="shared" si="320"/>
        <v>1.9039973267354071E-5</v>
      </c>
      <c r="AD1087" s="20">
        <f t="shared" si="320"/>
        <v>432.73497999999188</v>
      </c>
      <c r="AE1087" s="20">
        <f t="shared" si="320"/>
        <v>682.53668999999991</v>
      </c>
      <c r="AF1087" s="20">
        <f t="shared" si="320"/>
        <v>0</v>
      </c>
      <c r="AG1087" s="20">
        <f t="shared" si="320"/>
        <v>681.17161999999996</v>
      </c>
      <c r="AH1087" s="20">
        <f t="shared" si="320"/>
        <v>1.36507</v>
      </c>
      <c r="AI1087" s="20"/>
      <c r="AJ1087" s="20"/>
      <c r="AL1087" s="33">
        <f>G1087+W1087-K1087-S1087-(AA1087-AE1087)</f>
        <v>-6.2527760746888816E-12</v>
      </c>
      <c r="AM1087" s="119">
        <f t="shared" si="299"/>
        <v>-249.80169096004101</v>
      </c>
      <c r="AN1087" s="119">
        <f t="shared" si="298"/>
        <v>-249.80169096003476</v>
      </c>
      <c r="AO1087" s="33">
        <f>AM1087-AN1087</f>
        <v>-6.2527760746888816E-12</v>
      </c>
      <c r="AQ1087" s="59"/>
    </row>
    <row r="1088" spans="1:65" ht="27" x14ac:dyDescent="0.2">
      <c r="A1088" s="18"/>
      <c r="B1088" s="124" t="s">
        <v>72</v>
      </c>
      <c r="C1088" s="20">
        <f t="shared" ref="C1088:F1089" si="321">C1089</f>
        <v>704717.76236999989</v>
      </c>
      <c r="D1088" s="20">
        <f t="shared" si="321"/>
        <v>19717.608230000002</v>
      </c>
      <c r="E1088" s="20">
        <f t="shared" si="321"/>
        <v>97396.64824000001</v>
      </c>
      <c r="F1088" s="20">
        <f t="shared" si="321"/>
        <v>97921.343240000002</v>
      </c>
      <c r="G1088" s="20">
        <f>G1089</f>
        <v>524.69499999999243</v>
      </c>
      <c r="H1088" s="20">
        <f t="shared" ref="H1088:AH1089" si="322">H1089</f>
        <v>0</v>
      </c>
      <c r="I1088" s="20">
        <f t="shared" si="322"/>
        <v>524.69499999999243</v>
      </c>
      <c r="J1088" s="20">
        <f t="shared" si="322"/>
        <v>0</v>
      </c>
      <c r="K1088" s="20">
        <f t="shared" si="322"/>
        <v>0</v>
      </c>
      <c r="L1088" s="20">
        <f t="shared" si="322"/>
        <v>0</v>
      </c>
      <c r="M1088" s="20">
        <f t="shared" si="322"/>
        <v>0</v>
      </c>
      <c r="N1088" s="20">
        <f t="shared" si="322"/>
        <v>0</v>
      </c>
      <c r="O1088" s="20">
        <f t="shared" si="322"/>
        <v>175836.34313999998</v>
      </c>
      <c r="P1088" s="20">
        <f t="shared" si="322"/>
        <v>0</v>
      </c>
      <c r="Q1088" s="20">
        <f t="shared" si="322"/>
        <v>174818.1</v>
      </c>
      <c r="R1088" s="20">
        <f t="shared" si="322"/>
        <v>1018.24314</v>
      </c>
      <c r="S1088" s="20">
        <f t="shared" si="322"/>
        <v>175537.17504999999</v>
      </c>
      <c r="T1088" s="20">
        <f t="shared" si="322"/>
        <v>0</v>
      </c>
      <c r="U1088" s="20">
        <f t="shared" si="322"/>
        <v>174519.58001999999</v>
      </c>
      <c r="V1088" s="20">
        <f t="shared" si="322"/>
        <v>1017.5950300000007</v>
      </c>
      <c r="W1088" s="20">
        <f t="shared" si="322"/>
        <v>174762.67835903994</v>
      </c>
      <c r="X1088" s="20">
        <f t="shared" si="322"/>
        <v>0</v>
      </c>
      <c r="Y1088" s="20">
        <f t="shared" si="322"/>
        <v>173838.40841903997</v>
      </c>
      <c r="Z1088" s="20">
        <f t="shared" si="322"/>
        <v>924.26994000000025</v>
      </c>
      <c r="AA1088" s="20">
        <f t="shared" si="322"/>
        <v>432.73499903996515</v>
      </c>
      <c r="AB1088" s="20">
        <f t="shared" si="322"/>
        <v>0</v>
      </c>
      <c r="AC1088" s="20">
        <f t="shared" si="322"/>
        <v>1.9039973267354071E-5</v>
      </c>
      <c r="AD1088" s="20">
        <f t="shared" si="322"/>
        <v>432.73497999999188</v>
      </c>
      <c r="AE1088" s="20">
        <f t="shared" si="322"/>
        <v>682.53668999999991</v>
      </c>
      <c r="AF1088" s="20">
        <f t="shared" si="322"/>
        <v>0</v>
      </c>
      <c r="AG1088" s="20">
        <f t="shared" si="322"/>
        <v>681.17161999999996</v>
      </c>
      <c r="AH1088" s="20">
        <f t="shared" si="322"/>
        <v>1.36507</v>
      </c>
      <c r="AI1088" s="20"/>
      <c r="AJ1088" s="20"/>
      <c r="AL1088" s="33">
        <f>G1088+W1088-K1088-S1088-(AA1088-AE1088)</f>
        <v>-6.2527760746888816E-12</v>
      </c>
      <c r="AM1088" s="119">
        <f t="shared" si="299"/>
        <v>-249.80169096004101</v>
      </c>
      <c r="AN1088" s="119">
        <f t="shared" si="298"/>
        <v>-249.80169096003476</v>
      </c>
      <c r="AO1088" s="33">
        <f>AM1088-AN1088</f>
        <v>-6.2527760746888816E-12</v>
      </c>
      <c r="AQ1088" s="59"/>
    </row>
    <row r="1089" spans="1:43" ht="61.15" customHeight="1" x14ac:dyDescent="0.2">
      <c r="A1089" s="18"/>
      <c r="B1089" s="125" t="s">
        <v>223</v>
      </c>
      <c r="C1089" s="21">
        <f t="shared" si="321"/>
        <v>704717.76236999989</v>
      </c>
      <c r="D1089" s="21">
        <f t="shared" si="321"/>
        <v>19717.608230000002</v>
      </c>
      <c r="E1089" s="21">
        <f t="shared" si="321"/>
        <v>97396.64824000001</v>
      </c>
      <c r="F1089" s="21">
        <f t="shared" si="321"/>
        <v>97921.343240000002</v>
      </c>
      <c r="G1089" s="21">
        <f>G1090</f>
        <v>524.69499999999243</v>
      </c>
      <c r="H1089" s="21">
        <f t="shared" si="322"/>
        <v>0</v>
      </c>
      <c r="I1089" s="21">
        <f t="shared" si="322"/>
        <v>524.69499999999243</v>
      </c>
      <c r="J1089" s="21">
        <f t="shared" si="322"/>
        <v>0</v>
      </c>
      <c r="K1089" s="21">
        <f t="shared" si="322"/>
        <v>0</v>
      </c>
      <c r="L1089" s="21">
        <f t="shared" si="322"/>
        <v>0</v>
      </c>
      <c r="M1089" s="21">
        <f t="shared" si="322"/>
        <v>0</v>
      </c>
      <c r="N1089" s="21">
        <f t="shared" si="322"/>
        <v>0</v>
      </c>
      <c r="O1089" s="21">
        <f t="shared" si="322"/>
        <v>175836.34313999998</v>
      </c>
      <c r="P1089" s="21">
        <f t="shared" si="322"/>
        <v>0</v>
      </c>
      <c r="Q1089" s="21">
        <f t="shared" si="322"/>
        <v>174818.1</v>
      </c>
      <c r="R1089" s="21">
        <f t="shared" si="322"/>
        <v>1018.24314</v>
      </c>
      <c r="S1089" s="21">
        <f t="shared" si="322"/>
        <v>175537.17504999999</v>
      </c>
      <c r="T1089" s="21">
        <f t="shared" si="322"/>
        <v>0</v>
      </c>
      <c r="U1089" s="21">
        <f t="shared" si="322"/>
        <v>174519.58001999999</v>
      </c>
      <c r="V1089" s="21">
        <f t="shared" si="322"/>
        <v>1017.5950300000007</v>
      </c>
      <c r="W1089" s="21">
        <f t="shared" si="322"/>
        <v>174762.67835903994</v>
      </c>
      <c r="X1089" s="21">
        <f t="shared" si="322"/>
        <v>0</v>
      </c>
      <c r="Y1089" s="21">
        <f t="shared" si="322"/>
        <v>173838.40841903997</v>
      </c>
      <c r="Z1089" s="21">
        <f t="shared" si="322"/>
        <v>924.26994000000025</v>
      </c>
      <c r="AA1089" s="21">
        <f t="shared" si="322"/>
        <v>432.73499903996515</v>
      </c>
      <c r="AB1089" s="21">
        <f t="shared" si="322"/>
        <v>0</v>
      </c>
      <c r="AC1089" s="21">
        <f t="shared" si="322"/>
        <v>1.9039973267354071E-5</v>
      </c>
      <c r="AD1089" s="21">
        <f t="shared" si="322"/>
        <v>432.73497999999188</v>
      </c>
      <c r="AE1089" s="21">
        <f t="shared" si="322"/>
        <v>682.53668999999991</v>
      </c>
      <c r="AF1089" s="21">
        <f t="shared" si="322"/>
        <v>0</v>
      </c>
      <c r="AG1089" s="21">
        <f t="shared" si="322"/>
        <v>681.17161999999996</v>
      </c>
      <c r="AH1089" s="21">
        <f t="shared" si="322"/>
        <v>1.36507</v>
      </c>
      <c r="AI1089" s="21"/>
      <c r="AJ1089" s="21"/>
      <c r="AL1089" s="33">
        <f>G1089+W1089-K1089-S1089-(AA1089-AE1089)</f>
        <v>-6.2527760746888816E-12</v>
      </c>
      <c r="AM1089" s="119">
        <f t="shared" si="299"/>
        <v>-249.80169096004101</v>
      </c>
      <c r="AN1089" s="119">
        <f t="shared" si="298"/>
        <v>-249.80169096003476</v>
      </c>
      <c r="AO1089" s="33">
        <f>AM1089-AN1089</f>
        <v>-6.2527760746888816E-12</v>
      </c>
      <c r="AQ1089" s="59"/>
    </row>
    <row r="1090" spans="1:43" ht="78.599999999999994" customHeight="1" x14ac:dyDescent="0.2">
      <c r="A1090" s="18"/>
      <c r="B1090" s="125" t="s">
        <v>224</v>
      </c>
      <c r="C1090" s="21">
        <f>C1091+C1096+C1101+C1106+C1111+C1116</f>
        <v>704717.76236999989</v>
      </c>
      <c r="D1090" s="21">
        <f t="shared" ref="D1090:AH1090" si="323">D1091+D1096+D1101+D1106+D1111+D1116</f>
        <v>19717.608230000002</v>
      </c>
      <c r="E1090" s="21">
        <f t="shared" si="323"/>
        <v>97396.64824000001</v>
      </c>
      <c r="F1090" s="21">
        <f t="shared" si="323"/>
        <v>97921.343240000002</v>
      </c>
      <c r="G1090" s="21">
        <f t="shared" si="323"/>
        <v>524.69499999999243</v>
      </c>
      <c r="H1090" s="21">
        <f t="shared" si="323"/>
        <v>0</v>
      </c>
      <c r="I1090" s="21">
        <f t="shared" si="323"/>
        <v>524.69499999999243</v>
      </c>
      <c r="J1090" s="21">
        <f t="shared" si="323"/>
        <v>0</v>
      </c>
      <c r="K1090" s="21">
        <f t="shared" si="323"/>
        <v>0</v>
      </c>
      <c r="L1090" s="21">
        <f t="shared" si="323"/>
        <v>0</v>
      </c>
      <c r="M1090" s="21">
        <f t="shared" si="323"/>
        <v>0</v>
      </c>
      <c r="N1090" s="21">
        <f t="shared" si="323"/>
        <v>0</v>
      </c>
      <c r="O1090" s="21">
        <f t="shared" si="323"/>
        <v>175836.34313999998</v>
      </c>
      <c r="P1090" s="21">
        <f t="shared" si="323"/>
        <v>0</v>
      </c>
      <c r="Q1090" s="21">
        <f t="shared" si="323"/>
        <v>174818.1</v>
      </c>
      <c r="R1090" s="21">
        <f t="shared" si="323"/>
        <v>1018.24314</v>
      </c>
      <c r="S1090" s="21">
        <f t="shared" si="323"/>
        <v>175537.17504999999</v>
      </c>
      <c r="T1090" s="21">
        <f t="shared" si="323"/>
        <v>0</v>
      </c>
      <c r="U1090" s="21">
        <f t="shared" si="323"/>
        <v>174519.58001999999</v>
      </c>
      <c r="V1090" s="21">
        <f t="shared" si="323"/>
        <v>1017.5950300000007</v>
      </c>
      <c r="W1090" s="21">
        <f t="shared" si="323"/>
        <v>174762.67835903994</v>
      </c>
      <c r="X1090" s="21">
        <f t="shared" si="323"/>
        <v>0</v>
      </c>
      <c r="Y1090" s="21">
        <f t="shared" si="323"/>
        <v>173838.40841903997</v>
      </c>
      <c r="Z1090" s="21">
        <f t="shared" si="323"/>
        <v>924.26994000000025</v>
      </c>
      <c r="AA1090" s="21">
        <f t="shared" si="323"/>
        <v>432.73499903996515</v>
      </c>
      <c r="AB1090" s="21">
        <f t="shared" si="323"/>
        <v>0</v>
      </c>
      <c r="AC1090" s="21">
        <f t="shared" si="323"/>
        <v>1.9039973267354071E-5</v>
      </c>
      <c r="AD1090" s="21">
        <f t="shared" si="323"/>
        <v>432.73497999999188</v>
      </c>
      <c r="AE1090" s="21">
        <f t="shared" si="323"/>
        <v>682.53668999999991</v>
      </c>
      <c r="AF1090" s="21">
        <f t="shared" si="323"/>
        <v>0</v>
      </c>
      <c r="AG1090" s="21">
        <f t="shared" si="323"/>
        <v>681.17161999999996</v>
      </c>
      <c r="AH1090" s="21">
        <f t="shared" si="323"/>
        <v>1.36507</v>
      </c>
      <c r="AI1090" s="21"/>
      <c r="AJ1090" s="21"/>
      <c r="AM1090" s="119">
        <f t="shared" si="299"/>
        <v>-249.80169096004101</v>
      </c>
      <c r="AN1090" s="119">
        <f t="shared" si="298"/>
        <v>-249.80169096003476</v>
      </c>
      <c r="AO1090" s="33"/>
      <c r="AQ1090" s="59"/>
    </row>
    <row r="1091" spans="1:43" s="122" customFormat="1" ht="73.150000000000006" customHeight="1" x14ac:dyDescent="0.2">
      <c r="A1091" s="176">
        <v>200</v>
      </c>
      <c r="B1091" s="134" t="s">
        <v>225</v>
      </c>
      <c r="C1091" s="24">
        <v>91269.832289999962</v>
      </c>
      <c r="D1091" s="24">
        <f>SUM(D1092:D1095)</f>
        <v>2100</v>
      </c>
      <c r="E1091" s="24">
        <v>2863.0856100000001</v>
      </c>
      <c r="F1091" s="24">
        <v>2863.0856100000001</v>
      </c>
      <c r="G1091" s="25">
        <f t="shared" ref="G1091:G1115" si="324">H1091+I1091+J1091</f>
        <v>0</v>
      </c>
      <c r="H1091" s="26"/>
      <c r="I1091" s="26"/>
      <c r="J1091" s="26"/>
      <c r="K1091" s="25">
        <f>L1091+M1091+N1091</f>
        <v>0</v>
      </c>
      <c r="L1091" s="26"/>
      <c r="M1091" s="26"/>
      <c r="N1091" s="26"/>
      <c r="O1091" s="25">
        <f t="shared" ref="O1091:O1115" si="325">P1091+Q1091+R1091</f>
        <v>88455.366999999998</v>
      </c>
      <c r="P1091" s="26">
        <v>0</v>
      </c>
      <c r="Q1091" s="26">
        <v>88190</v>
      </c>
      <c r="R1091" s="26">
        <v>265.36699999999996</v>
      </c>
      <c r="S1091" s="40">
        <f>T1091+U1091+V1091</f>
        <v>88406.746679999997</v>
      </c>
      <c r="T1091" s="1">
        <v>0</v>
      </c>
      <c r="U1091" s="1">
        <v>88141.525479999997</v>
      </c>
      <c r="V1091" s="1">
        <v>265.22120000000001</v>
      </c>
      <c r="W1091" s="25">
        <f>X1091+Y1091+Z1091</f>
        <v>88406.746679039963</v>
      </c>
      <c r="X1091" s="26">
        <v>0</v>
      </c>
      <c r="Y1091" s="26">
        <v>88141.52549903997</v>
      </c>
      <c r="Z1091" s="26">
        <v>265.22118</v>
      </c>
      <c r="AA1091" s="20">
        <f t="shared" ref="AA1091:AA1115" si="326">AB1091+AC1091+AD1091</f>
        <v>-9.6002673899420188E-7</v>
      </c>
      <c r="AB1091" s="1">
        <f t="shared" ref="AB1091:AD1115" si="327">X1091+H1091-L1091-(T1091-AF1091)</f>
        <v>0</v>
      </c>
      <c r="AC1091" s="40">
        <f t="shared" si="327"/>
        <v>1.9039973267354071E-5</v>
      </c>
      <c r="AD1091" s="4">
        <f t="shared" si="327"/>
        <v>-2.0000000006348273E-5</v>
      </c>
      <c r="AE1091" s="25">
        <f t="shared" ref="AE1091:AE1115" si="328">AF1091+AG1091+AH1091</f>
        <v>0</v>
      </c>
      <c r="AF1091" s="26"/>
      <c r="AG1091" s="25"/>
      <c r="AH1091" s="38"/>
      <c r="AI1091" s="186" t="s">
        <v>232</v>
      </c>
      <c r="AJ1091" s="186" t="s">
        <v>232</v>
      </c>
      <c r="AM1091" s="119">
        <f t="shared" si="299"/>
        <v>-9.6003350336104631E-7</v>
      </c>
      <c r="AN1091" s="119">
        <f t="shared" si="298"/>
        <v>-9.6002673899420188E-7</v>
      </c>
    </row>
    <row r="1092" spans="1:43" s="122" customFormat="1" ht="19.899999999999999" customHeight="1" x14ac:dyDescent="0.2">
      <c r="A1092" s="176"/>
      <c r="B1092" s="39" t="s">
        <v>31</v>
      </c>
      <c r="C1092" s="1">
        <v>2100</v>
      </c>
      <c r="D1092" s="1">
        <f>C1092</f>
        <v>2100</v>
      </c>
      <c r="E1092" s="1">
        <v>2100</v>
      </c>
      <c r="F1092" s="1">
        <v>2100</v>
      </c>
      <c r="G1092" s="40">
        <f t="shared" si="324"/>
        <v>0</v>
      </c>
      <c r="H1092" s="1"/>
      <c r="I1092" s="1">
        <f>F1092-E1092</f>
        <v>0</v>
      </c>
      <c r="J1092" s="1"/>
      <c r="K1092" s="40"/>
      <c r="L1092" s="1"/>
      <c r="M1092" s="1"/>
      <c r="N1092" s="1"/>
      <c r="O1092" s="40">
        <f t="shared" si="325"/>
        <v>0</v>
      </c>
      <c r="P1092" s="1">
        <v>0</v>
      </c>
      <c r="Q1092" s="1">
        <v>0</v>
      </c>
      <c r="R1092" s="1">
        <v>0</v>
      </c>
      <c r="S1092" s="40">
        <v>0</v>
      </c>
      <c r="T1092" s="1"/>
      <c r="U1092" s="1"/>
      <c r="V1092" s="1"/>
      <c r="W1092" s="40">
        <v>0</v>
      </c>
      <c r="X1092" s="1"/>
      <c r="Y1092" s="1"/>
      <c r="Z1092" s="1"/>
      <c r="AA1092" s="20">
        <f t="shared" si="326"/>
        <v>0</v>
      </c>
      <c r="AB1092" s="1">
        <f t="shared" si="327"/>
        <v>0</v>
      </c>
      <c r="AC1092" s="40">
        <f t="shared" si="327"/>
        <v>0</v>
      </c>
      <c r="AD1092" s="4">
        <f t="shared" si="327"/>
        <v>0</v>
      </c>
      <c r="AE1092" s="40">
        <f t="shared" si="328"/>
        <v>0</v>
      </c>
      <c r="AF1092" s="1"/>
      <c r="AG1092" s="40"/>
      <c r="AH1092" s="4"/>
      <c r="AI1092" s="40"/>
      <c r="AJ1092" s="40"/>
      <c r="AM1092" s="119">
        <f t="shared" si="299"/>
        <v>0</v>
      </c>
      <c r="AN1092" s="119">
        <f t="shared" si="298"/>
        <v>0</v>
      </c>
    </row>
    <row r="1093" spans="1:43" s="122" customFormat="1" ht="19.899999999999999" customHeight="1" x14ac:dyDescent="0.2">
      <c r="A1093" s="176"/>
      <c r="B1093" s="39" t="s">
        <v>32</v>
      </c>
      <c r="C1093" s="1">
        <v>78930.625610000003</v>
      </c>
      <c r="D1093" s="1"/>
      <c r="E1093" s="1">
        <v>0</v>
      </c>
      <c r="F1093" s="1">
        <v>0</v>
      </c>
      <c r="G1093" s="40">
        <f t="shared" si="324"/>
        <v>0</v>
      </c>
      <c r="H1093" s="1"/>
      <c r="I1093" s="1">
        <f>F1093-E1093</f>
        <v>0</v>
      </c>
      <c r="J1093" s="1"/>
      <c r="K1093" s="40"/>
      <c r="L1093" s="1"/>
      <c r="M1093" s="1"/>
      <c r="N1093" s="1"/>
      <c r="O1093" s="40">
        <f t="shared" si="325"/>
        <v>78930.625610000003</v>
      </c>
      <c r="P1093" s="1">
        <v>0</v>
      </c>
      <c r="Q1093" s="1">
        <v>78693.833733170002</v>
      </c>
      <c r="R1093" s="1">
        <v>236.79187683000001</v>
      </c>
      <c r="S1093" s="40">
        <v>78930.625609999988</v>
      </c>
      <c r="T1093" s="1"/>
      <c r="U1093" s="1">
        <f>S1093-V1093</f>
        <v>78683.382879039986</v>
      </c>
      <c r="V1093" s="1">
        <v>247.24273096000002</v>
      </c>
      <c r="W1093" s="40">
        <v>78930.625610000003</v>
      </c>
      <c r="X1093" s="1"/>
      <c r="Y1093" s="1">
        <f>W1093-Z1093</f>
        <v>78683.38287904</v>
      </c>
      <c r="Z1093" s="1">
        <v>247.24273096000002</v>
      </c>
      <c r="AA1093" s="20">
        <f t="shared" si="326"/>
        <v>0</v>
      </c>
      <c r="AB1093" s="1">
        <f t="shared" si="327"/>
        <v>0</v>
      </c>
      <c r="AC1093" s="40">
        <f t="shared" si="327"/>
        <v>0</v>
      </c>
      <c r="AD1093" s="4">
        <f t="shared" si="327"/>
        <v>0</v>
      </c>
      <c r="AE1093" s="40">
        <f t="shared" si="328"/>
        <v>0</v>
      </c>
      <c r="AF1093" s="1"/>
      <c r="AG1093" s="40"/>
      <c r="AH1093" s="4"/>
      <c r="AI1093" s="40"/>
      <c r="AJ1093" s="40"/>
      <c r="AM1093" s="119">
        <f t="shared" si="299"/>
        <v>0</v>
      </c>
      <c r="AN1093" s="119">
        <f t="shared" si="298"/>
        <v>0</v>
      </c>
    </row>
    <row r="1094" spans="1:43" s="122" customFormat="1" ht="19.899999999999999" customHeight="1" x14ac:dyDescent="0.2">
      <c r="A1094" s="176"/>
      <c r="B1094" s="39" t="s">
        <v>33</v>
      </c>
      <c r="C1094" s="1">
        <v>3505.8743199999994</v>
      </c>
      <c r="D1094" s="1"/>
      <c r="E1094" s="1">
        <v>0</v>
      </c>
      <c r="F1094" s="1">
        <v>0</v>
      </c>
      <c r="G1094" s="40">
        <f t="shared" si="324"/>
        <v>0</v>
      </c>
      <c r="H1094" s="1"/>
      <c r="I1094" s="1">
        <f>F1094-E1094</f>
        <v>0</v>
      </c>
      <c r="J1094" s="1"/>
      <c r="K1094" s="40"/>
      <c r="L1094" s="1"/>
      <c r="M1094" s="1"/>
      <c r="N1094" s="1"/>
      <c r="O1094" s="40">
        <f t="shared" si="325"/>
        <v>3505.8743199999999</v>
      </c>
      <c r="P1094" s="1">
        <v>0</v>
      </c>
      <c r="Q1094" s="1">
        <v>3495.3566970399997</v>
      </c>
      <c r="R1094" s="1">
        <v>10.517622959999999</v>
      </c>
      <c r="S1094" s="40">
        <v>3505.8743200000004</v>
      </c>
      <c r="T1094" s="1"/>
      <c r="U1094" s="1">
        <f>S1094-V1094</f>
        <v>3495.3566990400004</v>
      </c>
      <c r="V1094" s="1">
        <v>10.51762096</v>
      </c>
      <c r="W1094" s="40">
        <v>3505.8743199999994</v>
      </c>
      <c r="X1094" s="1"/>
      <c r="Y1094" s="1">
        <f>W1094-Z1094</f>
        <v>3495.3566990399995</v>
      </c>
      <c r="Z1094" s="1">
        <v>10.517620959999999</v>
      </c>
      <c r="AA1094" s="20">
        <f t="shared" si="326"/>
        <v>0</v>
      </c>
      <c r="AB1094" s="1">
        <f t="shared" si="327"/>
        <v>0</v>
      </c>
      <c r="AC1094" s="40">
        <f t="shared" si="327"/>
        <v>0</v>
      </c>
      <c r="AD1094" s="4">
        <f t="shared" si="327"/>
        <v>0</v>
      </c>
      <c r="AE1094" s="40">
        <f t="shared" si="328"/>
        <v>0</v>
      </c>
      <c r="AF1094" s="1"/>
      <c r="AG1094" s="40"/>
      <c r="AH1094" s="4"/>
      <c r="AI1094" s="40"/>
      <c r="AJ1094" s="40"/>
      <c r="AM1094" s="119">
        <f t="shared" si="299"/>
        <v>0</v>
      </c>
      <c r="AN1094" s="119">
        <f t="shared" si="298"/>
        <v>0</v>
      </c>
    </row>
    <row r="1095" spans="1:43" s="122" customFormat="1" ht="19.899999999999999" customHeight="1" x14ac:dyDescent="0.2">
      <c r="A1095" s="176"/>
      <c r="B1095" s="39" t="s">
        <v>34</v>
      </c>
      <c r="C1095" s="1">
        <v>6733.3323600000003</v>
      </c>
      <c r="D1095" s="1"/>
      <c r="E1095" s="1">
        <v>763.08560999999997</v>
      </c>
      <c r="F1095" s="1">
        <v>763.08560999999997</v>
      </c>
      <c r="G1095" s="40">
        <f t="shared" si="324"/>
        <v>0</v>
      </c>
      <c r="H1095" s="1"/>
      <c r="I1095" s="1">
        <f>F1095-E1095</f>
        <v>0</v>
      </c>
      <c r="J1095" s="1"/>
      <c r="K1095" s="40"/>
      <c r="L1095" s="1"/>
      <c r="M1095" s="1"/>
      <c r="N1095" s="1"/>
      <c r="O1095" s="40">
        <f t="shared" si="325"/>
        <v>6018.867070000023</v>
      </c>
      <c r="P1095" s="1">
        <v>0</v>
      </c>
      <c r="Q1095" s="1">
        <v>6000.8095697900226</v>
      </c>
      <c r="R1095" s="1">
        <v>18.057500209999979</v>
      </c>
      <c r="S1095" s="40">
        <f>T1095+U1095+V1095</f>
        <v>5970.2467500000112</v>
      </c>
      <c r="T1095" s="1">
        <f>T1091-SUM(T1092:T1094)</f>
        <v>0</v>
      </c>
      <c r="U1095" s="1">
        <f>U1091-SUM(U1092:U1094)</f>
        <v>5962.7859019200114</v>
      </c>
      <c r="V1095" s="1">
        <f>V1091-SUM(V1092:V1094)</f>
        <v>7.4608480800000052</v>
      </c>
      <c r="W1095" s="40">
        <f>X1095+Y1095+Z1095</f>
        <v>5970.2467490399704</v>
      </c>
      <c r="X1095" s="1">
        <f>X1091-SUM(X1092:X1094)</f>
        <v>0</v>
      </c>
      <c r="Y1095" s="1">
        <f>Y1091-SUM(Y1092:Y1094)</f>
        <v>5962.7859209599701</v>
      </c>
      <c r="Z1095" s="1">
        <f>Z1091-SUM(Z1092:Z1094)</f>
        <v>7.4608280799999989</v>
      </c>
      <c r="AA1095" s="20">
        <f t="shared" si="326"/>
        <v>-9.6004129090943024E-7</v>
      </c>
      <c r="AB1095" s="1">
        <f t="shared" si="327"/>
        <v>0</v>
      </c>
      <c r="AC1095" s="40">
        <f t="shared" si="327"/>
        <v>1.9039958715438843E-5</v>
      </c>
      <c r="AD1095" s="4">
        <f t="shared" si="327"/>
        <v>-2.0000000006348273E-5</v>
      </c>
      <c r="AE1095" s="40">
        <f t="shared" si="328"/>
        <v>0</v>
      </c>
      <c r="AF1095" s="1"/>
      <c r="AG1095" s="40"/>
      <c r="AH1095" s="4"/>
      <c r="AI1095" s="40"/>
      <c r="AJ1095" s="40"/>
      <c r="AM1095" s="119">
        <f t="shared" si="299"/>
        <v>-9.600407793186605E-7</v>
      </c>
      <c r="AN1095" s="119">
        <f t="shared" si="298"/>
        <v>-9.6004129090943024E-7</v>
      </c>
    </row>
    <row r="1096" spans="1:43" s="122" customFormat="1" ht="76.150000000000006" customHeight="1" x14ac:dyDescent="0.2">
      <c r="A1096" s="165">
        <v>201</v>
      </c>
      <c r="B1096" s="132" t="s">
        <v>226</v>
      </c>
      <c r="C1096" s="24">
        <v>83678.528049999994</v>
      </c>
      <c r="D1096" s="24">
        <f>SUM(D1097:D1100)</f>
        <v>2616.5112300000001</v>
      </c>
      <c r="E1096" s="24">
        <v>2486.5790000000002</v>
      </c>
      <c r="F1096" s="24">
        <v>2486.5790000000006</v>
      </c>
      <c r="G1096" s="25">
        <f t="shared" si="324"/>
        <v>0</v>
      </c>
      <c r="H1096" s="26"/>
      <c r="I1096" s="26"/>
      <c r="J1096" s="26"/>
      <c r="K1096" s="25">
        <f>L1096+M1096+N1096</f>
        <v>0</v>
      </c>
      <c r="L1096" s="26"/>
      <c r="M1096" s="26"/>
      <c r="N1096" s="26"/>
      <c r="O1096" s="25">
        <f t="shared" si="325"/>
        <v>40568.127139999997</v>
      </c>
      <c r="P1096" s="26">
        <v>0</v>
      </c>
      <c r="Q1096" s="26">
        <v>40000</v>
      </c>
      <c r="R1096" s="26">
        <v>568.12714000000005</v>
      </c>
      <c r="S1096" s="40">
        <f>T1096+U1096+V1096</f>
        <v>40568.127139999997</v>
      </c>
      <c r="T1096" s="1">
        <v>0</v>
      </c>
      <c r="U1096" s="1">
        <v>40000</v>
      </c>
      <c r="V1096" s="1">
        <v>568.12714000000005</v>
      </c>
      <c r="W1096" s="25">
        <f>X1096+Y1096+Z1096</f>
        <v>40568.127139999997</v>
      </c>
      <c r="X1096" s="26">
        <v>0</v>
      </c>
      <c r="Y1096" s="26">
        <v>40000</v>
      </c>
      <c r="Z1096" s="26">
        <v>568.12714000000005</v>
      </c>
      <c r="AA1096" s="20">
        <f t="shared" si="326"/>
        <v>0</v>
      </c>
      <c r="AB1096" s="1">
        <f t="shared" si="327"/>
        <v>0</v>
      </c>
      <c r="AC1096" s="40">
        <f t="shared" si="327"/>
        <v>0</v>
      </c>
      <c r="AD1096" s="4">
        <f t="shared" si="327"/>
        <v>0</v>
      </c>
      <c r="AE1096" s="25">
        <f t="shared" si="328"/>
        <v>0</v>
      </c>
      <c r="AF1096" s="26"/>
      <c r="AG1096" s="25"/>
      <c r="AH1096" s="38"/>
      <c r="AI1096" s="25"/>
      <c r="AJ1096" s="25"/>
      <c r="AM1096" s="119">
        <f t="shared" si="299"/>
        <v>0</v>
      </c>
      <c r="AN1096" s="119">
        <f t="shared" si="298"/>
        <v>0</v>
      </c>
    </row>
    <row r="1097" spans="1:43" s="122" customFormat="1" ht="19.899999999999999" customHeight="1" x14ac:dyDescent="0.2">
      <c r="A1097" s="165"/>
      <c r="B1097" s="39" t="s">
        <v>31</v>
      </c>
      <c r="C1097" s="1">
        <v>2520</v>
      </c>
      <c r="D1097" s="1">
        <f>C1097</f>
        <v>2520</v>
      </c>
      <c r="E1097" s="1">
        <v>2394.8609999999999</v>
      </c>
      <c r="F1097" s="1">
        <v>2394.8610000000003</v>
      </c>
      <c r="G1097" s="40">
        <f t="shared" si="324"/>
        <v>0</v>
      </c>
      <c r="H1097" s="1"/>
      <c r="I1097" s="1">
        <f>F1097-E1097</f>
        <v>0</v>
      </c>
      <c r="J1097" s="1"/>
      <c r="K1097" s="40"/>
      <c r="L1097" s="1"/>
      <c r="M1097" s="1"/>
      <c r="N1097" s="1"/>
      <c r="O1097" s="40">
        <f t="shared" si="325"/>
        <v>0</v>
      </c>
      <c r="P1097" s="1">
        <v>0</v>
      </c>
      <c r="Q1097" s="1">
        <v>0</v>
      </c>
      <c r="R1097" s="1">
        <v>0</v>
      </c>
      <c r="S1097" s="40">
        <v>0</v>
      </c>
      <c r="T1097" s="1"/>
      <c r="U1097" s="1"/>
      <c r="V1097" s="1"/>
      <c r="W1097" s="40">
        <v>0</v>
      </c>
      <c r="X1097" s="1"/>
      <c r="Y1097" s="1"/>
      <c r="Z1097" s="1"/>
      <c r="AA1097" s="20">
        <f t="shared" si="326"/>
        <v>0</v>
      </c>
      <c r="AB1097" s="1">
        <f t="shared" si="327"/>
        <v>0</v>
      </c>
      <c r="AC1097" s="40">
        <f t="shared" si="327"/>
        <v>0</v>
      </c>
      <c r="AD1097" s="4">
        <f t="shared" si="327"/>
        <v>0</v>
      </c>
      <c r="AE1097" s="40">
        <f t="shared" si="328"/>
        <v>0</v>
      </c>
      <c r="AF1097" s="1"/>
      <c r="AG1097" s="40"/>
      <c r="AH1097" s="4"/>
      <c r="AI1097" s="40"/>
      <c r="AJ1097" s="40"/>
      <c r="AM1097" s="119">
        <f t="shared" si="299"/>
        <v>0</v>
      </c>
      <c r="AN1097" s="119">
        <f t="shared" si="298"/>
        <v>0</v>
      </c>
    </row>
    <row r="1098" spans="1:43" s="122" customFormat="1" ht="19.899999999999999" customHeight="1" x14ac:dyDescent="0.2">
      <c r="A1098" s="165"/>
      <c r="B1098" s="39" t="s">
        <v>32</v>
      </c>
      <c r="C1098" s="1">
        <v>65750.770999999993</v>
      </c>
      <c r="D1098" s="1"/>
      <c r="E1098" s="1">
        <v>0</v>
      </c>
      <c r="F1098" s="1">
        <v>0</v>
      </c>
      <c r="G1098" s="40">
        <f t="shared" si="324"/>
        <v>0</v>
      </c>
      <c r="H1098" s="1"/>
      <c r="I1098" s="1">
        <f>F1098-E1098</f>
        <v>0</v>
      </c>
      <c r="J1098" s="1"/>
      <c r="K1098" s="40"/>
      <c r="L1098" s="1"/>
      <c r="M1098" s="1"/>
      <c r="N1098" s="1"/>
      <c r="O1098" s="40">
        <f t="shared" si="325"/>
        <v>38666.444320000002</v>
      </c>
      <c r="P1098" s="1">
        <v>0</v>
      </c>
      <c r="Q1098" s="1">
        <v>38125.114099999999</v>
      </c>
      <c r="R1098" s="1">
        <v>541.33022000000005</v>
      </c>
      <c r="S1098" s="40">
        <v>38666.444320000002</v>
      </c>
      <c r="T1098" s="1"/>
      <c r="U1098" s="1">
        <f>S1098-V1098</f>
        <v>38124.940740000005</v>
      </c>
      <c r="V1098" s="1">
        <v>541.50357999999994</v>
      </c>
      <c r="W1098" s="40">
        <v>38666.444320000002</v>
      </c>
      <c r="X1098" s="1"/>
      <c r="Y1098" s="1">
        <f>W1098-Z1098</f>
        <v>38124.940740000005</v>
      </c>
      <c r="Z1098" s="1">
        <v>541.50357999999994</v>
      </c>
      <c r="AA1098" s="20">
        <f t="shared" si="326"/>
        <v>0</v>
      </c>
      <c r="AB1098" s="1">
        <f t="shared" si="327"/>
        <v>0</v>
      </c>
      <c r="AC1098" s="40">
        <f t="shared" si="327"/>
        <v>0</v>
      </c>
      <c r="AD1098" s="4">
        <f t="shared" si="327"/>
        <v>0</v>
      </c>
      <c r="AE1098" s="40">
        <f t="shared" si="328"/>
        <v>0</v>
      </c>
      <c r="AF1098" s="1"/>
      <c r="AG1098" s="40"/>
      <c r="AH1098" s="4"/>
      <c r="AI1098" s="40"/>
      <c r="AJ1098" s="40"/>
      <c r="AM1098" s="119">
        <f t="shared" si="299"/>
        <v>0</v>
      </c>
      <c r="AN1098" s="119">
        <f t="shared" ref="AN1098:AN1161" si="329">AA1098-AE1098</f>
        <v>0</v>
      </c>
    </row>
    <row r="1099" spans="1:43" s="122" customFormat="1" ht="19.899999999999999" customHeight="1" x14ac:dyDescent="0.2">
      <c r="A1099" s="165"/>
      <c r="B1099" s="39" t="s">
        <v>33</v>
      </c>
      <c r="C1099" s="1">
        <v>12000</v>
      </c>
      <c r="D1099" s="1"/>
      <c r="E1099" s="1">
        <v>0</v>
      </c>
      <c r="F1099" s="1">
        <v>0</v>
      </c>
      <c r="G1099" s="40">
        <f t="shared" si="324"/>
        <v>0</v>
      </c>
      <c r="H1099" s="1"/>
      <c r="I1099" s="1">
        <f>F1099-E1099</f>
        <v>0</v>
      </c>
      <c r="J1099" s="1"/>
      <c r="K1099" s="40"/>
      <c r="L1099" s="1"/>
      <c r="M1099" s="1"/>
      <c r="N1099" s="1"/>
      <c r="O1099" s="40">
        <f t="shared" si="325"/>
        <v>0</v>
      </c>
      <c r="P1099" s="1">
        <v>0</v>
      </c>
      <c r="Q1099" s="1">
        <v>0</v>
      </c>
      <c r="R1099" s="1">
        <v>0</v>
      </c>
      <c r="S1099" s="40">
        <v>0</v>
      </c>
      <c r="T1099" s="1"/>
      <c r="U1099" s="1"/>
      <c r="V1099" s="1"/>
      <c r="W1099" s="40">
        <v>0</v>
      </c>
      <c r="X1099" s="1"/>
      <c r="Y1099" s="1"/>
      <c r="Z1099" s="1"/>
      <c r="AA1099" s="20">
        <f t="shared" si="326"/>
        <v>0</v>
      </c>
      <c r="AB1099" s="1">
        <f t="shared" si="327"/>
        <v>0</v>
      </c>
      <c r="AC1099" s="40">
        <f t="shared" si="327"/>
        <v>0</v>
      </c>
      <c r="AD1099" s="4">
        <f t="shared" si="327"/>
        <v>0</v>
      </c>
      <c r="AE1099" s="40">
        <f t="shared" si="328"/>
        <v>0</v>
      </c>
      <c r="AF1099" s="1"/>
      <c r="AG1099" s="40"/>
      <c r="AH1099" s="4"/>
      <c r="AI1099" s="40"/>
      <c r="AJ1099" s="40"/>
      <c r="AM1099" s="119">
        <f t="shared" ref="AM1099:AM1162" si="330">G1099+W1099-K1099-S1099</f>
        <v>0</v>
      </c>
      <c r="AN1099" s="119">
        <f t="shared" si="329"/>
        <v>0</v>
      </c>
    </row>
    <row r="1100" spans="1:43" s="122" customFormat="1" ht="19.899999999999999" customHeight="1" x14ac:dyDescent="0.2">
      <c r="A1100" s="165"/>
      <c r="B1100" s="39" t="s">
        <v>34</v>
      </c>
      <c r="C1100" s="1">
        <v>3407.7570500000002</v>
      </c>
      <c r="D1100" s="1">
        <v>96.511229999999998</v>
      </c>
      <c r="E1100" s="1">
        <v>91.718000000000302</v>
      </c>
      <c r="F1100" s="1">
        <v>91.718000000000302</v>
      </c>
      <c r="G1100" s="40">
        <f t="shared" si="324"/>
        <v>0</v>
      </c>
      <c r="H1100" s="1"/>
      <c r="I1100" s="1">
        <f>F1100-E1100</f>
        <v>0</v>
      </c>
      <c r="J1100" s="1"/>
      <c r="K1100" s="40"/>
      <c r="L1100" s="1"/>
      <c r="M1100" s="1"/>
      <c r="N1100" s="1"/>
      <c r="O1100" s="40">
        <f t="shared" si="325"/>
        <v>1901.68282</v>
      </c>
      <c r="P1100" s="1">
        <v>0</v>
      </c>
      <c r="Q1100" s="1">
        <v>1874.8859</v>
      </c>
      <c r="R1100" s="1">
        <v>26.796919999999943</v>
      </c>
      <c r="S1100" s="40">
        <f>T1100+U1100+V1100</f>
        <v>1901.6828199999945</v>
      </c>
      <c r="T1100" s="1">
        <f>T1096-SUM(T1097:T1099)</f>
        <v>0</v>
      </c>
      <c r="U1100" s="1">
        <f>U1096-SUM(U1097:U1099)</f>
        <v>1875.0592599999945</v>
      </c>
      <c r="V1100" s="1">
        <f>V1096-SUM(V1097:V1099)</f>
        <v>26.623560000000111</v>
      </c>
      <c r="W1100" s="40">
        <f>X1100+Y1100+Z1100</f>
        <v>1901.6828199999945</v>
      </c>
      <c r="X1100" s="1">
        <f>X1096-SUM(X1097:X1099)</f>
        <v>0</v>
      </c>
      <c r="Y1100" s="1">
        <f>Y1096-SUM(Y1097:Y1099)</f>
        <v>1875.0592599999945</v>
      </c>
      <c r="Z1100" s="1">
        <f>Z1096-SUM(Z1097:Z1099)</f>
        <v>26.623560000000111</v>
      </c>
      <c r="AA1100" s="20">
        <f t="shared" si="326"/>
        <v>0</v>
      </c>
      <c r="AB1100" s="1">
        <f t="shared" si="327"/>
        <v>0</v>
      </c>
      <c r="AC1100" s="40">
        <f t="shared" si="327"/>
        <v>0</v>
      </c>
      <c r="AD1100" s="4">
        <f t="shared" si="327"/>
        <v>0</v>
      </c>
      <c r="AE1100" s="40">
        <f t="shared" si="328"/>
        <v>0</v>
      </c>
      <c r="AF1100" s="1"/>
      <c r="AG1100" s="40"/>
      <c r="AH1100" s="4"/>
      <c r="AI1100" s="40"/>
      <c r="AJ1100" s="40"/>
      <c r="AM1100" s="119">
        <f t="shared" si="330"/>
        <v>0</v>
      </c>
      <c r="AN1100" s="119">
        <f t="shared" si="329"/>
        <v>0</v>
      </c>
    </row>
    <row r="1101" spans="1:43" s="122" customFormat="1" ht="68.45" customHeight="1" x14ac:dyDescent="0.2">
      <c r="A1101" s="165">
        <v>202</v>
      </c>
      <c r="B1101" s="177" t="s">
        <v>227</v>
      </c>
      <c r="C1101" s="24">
        <v>80446.44872</v>
      </c>
      <c r="D1101" s="24">
        <f>SUM(D1102:D1105)</f>
        <v>3414.1</v>
      </c>
      <c r="E1101" s="24">
        <v>0</v>
      </c>
      <c r="F1101" s="24">
        <v>0</v>
      </c>
      <c r="G1101" s="25">
        <f t="shared" si="324"/>
        <v>0</v>
      </c>
      <c r="H1101" s="26"/>
      <c r="I1101" s="26"/>
      <c r="J1101" s="26"/>
      <c r="K1101" s="25">
        <f>L1101+M1101+N1101</f>
        <v>0</v>
      </c>
      <c r="L1101" s="26"/>
      <c r="M1101" s="26"/>
      <c r="N1101" s="26"/>
      <c r="O1101" s="25">
        <f t="shared" si="325"/>
        <v>654.25400000000002</v>
      </c>
      <c r="P1101" s="26">
        <v>0</v>
      </c>
      <c r="Q1101" s="26">
        <v>653.6</v>
      </c>
      <c r="R1101" s="26">
        <v>0.65400000000000003</v>
      </c>
      <c r="S1101" s="40">
        <f>T1101+U1101+V1101</f>
        <v>653.99300000000005</v>
      </c>
      <c r="T1101" s="1">
        <v>0</v>
      </c>
      <c r="U1101" s="1">
        <v>653.33900000000006</v>
      </c>
      <c r="V1101" s="1">
        <v>0.65400000000000003</v>
      </c>
      <c r="W1101" s="25">
        <f>X1101+Y1101+Z1101</f>
        <v>653.99300000000005</v>
      </c>
      <c r="X1101" s="26">
        <v>0</v>
      </c>
      <c r="Y1101" s="26">
        <v>653.33900000000006</v>
      </c>
      <c r="Z1101" s="26">
        <v>0.65400000000000003</v>
      </c>
      <c r="AA1101" s="20">
        <f t="shared" si="326"/>
        <v>0</v>
      </c>
      <c r="AB1101" s="1">
        <f t="shared" si="327"/>
        <v>0</v>
      </c>
      <c r="AC1101" s="40">
        <f t="shared" si="327"/>
        <v>0</v>
      </c>
      <c r="AD1101" s="4">
        <f t="shared" si="327"/>
        <v>0</v>
      </c>
      <c r="AE1101" s="25">
        <f t="shared" si="328"/>
        <v>0</v>
      </c>
      <c r="AF1101" s="26"/>
      <c r="AG1101" s="25"/>
      <c r="AH1101" s="38"/>
      <c r="AI1101" s="25"/>
      <c r="AJ1101" s="25"/>
      <c r="AM1101" s="119">
        <f t="shared" si="330"/>
        <v>0</v>
      </c>
      <c r="AN1101" s="119">
        <f t="shared" si="329"/>
        <v>0</v>
      </c>
    </row>
    <row r="1102" spans="1:43" s="122" customFormat="1" ht="19.899999999999999" customHeight="1" x14ac:dyDescent="0.2">
      <c r="A1102" s="165"/>
      <c r="B1102" s="39" t="s">
        <v>31</v>
      </c>
      <c r="C1102" s="1">
        <v>3300</v>
      </c>
      <c r="D1102" s="1">
        <f>C1102</f>
        <v>3300</v>
      </c>
      <c r="E1102" s="1">
        <v>0</v>
      </c>
      <c r="F1102" s="1">
        <v>0</v>
      </c>
      <c r="G1102" s="40">
        <f t="shared" si="324"/>
        <v>0</v>
      </c>
      <c r="H1102" s="1"/>
      <c r="I1102" s="1">
        <f>F1102-E1102</f>
        <v>0</v>
      </c>
      <c r="J1102" s="1"/>
      <c r="K1102" s="40"/>
      <c r="L1102" s="1"/>
      <c r="M1102" s="1"/>
      <c r="N1102" s="1"/>
      <c r="O1102" s="40">
        <f t="shared" si="325"/>
        <v>630.25400000000002</v>
      </c>
      <c r="P1102" s="1">
        <v>0</v>
      </c>
      <c r="Q1102" s="1">
        <v>629.62400000000002</v>
      </c>
      <c r="R1102" s="1">
        <v>0.63</v>
      </c>
      <c r="S1102" s="40">
        <v>629.99300000000005</v>
      </c>
      <c r="T1102" s="1"/>
      <c r="U1102" s="1">
        <f>S1102-V1102</f>
        <v>629.36300000000006</v>
      </c>
      <c r="V1102" s="1">
        <v>0.63</v>
      </c>
      <c r="W1102" s="40">
        <v>629.99300000000005</v>
      </c>
      <c r="X1102" s="1"/>
      <c r="Y1102" s="1">
        <f>W1102-Z1102</f>
        <v>629.36300000000006</v>
      </c>
      <c r="Z1102" s="1">
        <v>0.63</v>
      </c>
      <c r="AA1102" s="20">
        <f t="shared" si="326"/>
        <v>0</v>
      </c>
      <c r="AB1102" s="1">
        <f t="shared" si="327"/>
        <v>0</v>
      </c>
      <c r="AC1102" s="40">
        <f t="shared" si="327"/>
        <v>0</v>
      </c>
      <c r="AD1102" s="4">
        <f t="shared" si="327"/>
        <v>0</v>
      </c>
      <c r="AE1102" s="40">
        <f t="shared" si="328"/>
        <v>0</v>
      </c>
      <c r="AF1102" s="1"/>
      <c r="AG1102" s="40"/>
      <c r="AH1102" s="4"/>
      <c r="AI1102" s="40"/>
      <c r="AJ1102" s="40"/>
      <c r="AM1102" s="119">
        <f t="shared" si="330"/>
        <v>0</v>
      </c>
      <c r="AN1102" s="119">
        <f t="shared" si="329"/>
        <v>0</v>
      </c>
    </row>
    <row r="1103" spans="1:43" s="122" customFormat="1" ht="19.899999999999999" customHeight="1" x14ac:dyDescent="0.2">
      <c r="A1103" s="165"/>
      <c r="B1103" s="39" t="s">
        <v>32</v>
      </c>
      <c r="C1103" s="1">
        <v>73501.327000000005</v>
      </c>
      <c r="D1103" s="1"/>
      <c r="E1103" s="1">
        <v>0</v>
      </c>
      <c r="F1103" s="1">
        <v>0</v>
      </c>
      <c r="G1103" s="40">
        <f t="shared" si="324"/>
        <v>0</v>
      </c>
      <c r="H1103" s="1"/>
      <c r="I1103" s="1">
        <f>F1103-E1103</f>
        <v>0</v>
      </c>
      <c r="J1103" s="1"/>
      <c r="K1103" s="40"/>
      <c r="L1103" s="1"/>
      <c r="M1103" s="1"/>
      <c r="N1103" s="1"/>
      <c r="O1103" s="40">
        <f t="shared" si="325"/>
        <v>0</v>
      </c>
      <c r="P1103" s="1">
        <v>0</v>
      </c>
      <c r="Q1103" s="1">
        <v>0</v>
      </c>
      <c r="R1103" s="1">
        <v>0</v>
      </c>
      <c r="S1103" s="40">
        <v>0</v>
      </c>
      <c r="T1103" s="1"/>
      <c r="U1103" s="1"/>
      <c r="V1103" s="1"/>
      <c r="W1103" s="40">
        <v>0</v>
      </c>
      <c r="X1103" s="1"/>
      <c r="Y1103" s="1"/>
      <c r="Z1103" s="1"/>
      <c r="AA1103" s="20">
        <f t="shared" si="326"/>
        <v>0</v>
      </c>
      <c r="AB1103" s="1">
        <f t="shared" si="327"/>
        <v>0</v>
      </c>
      <c r="AC1103" s="40">
        <f t="shared" si="327"/>
        <v>0</v>
      </c>
      <c r="AD1103" s="4">
        <f t="shared" si="327"/>
        <v>0</v>
      </c>
      <c r="AE1103" s="40">
        <f t="shared" si="328"/>
        <v>0</v>
      </c>
      <c r="AF1103" s="1"/>
      <c r="AG1103" s="40"/>
      <c r="AH1103" s="4"/>
      <c r="AI1103" s="40"/>
      <c r="AJ1103" s="40"/>
      <c r="AM1103" s="119">
        <f t="shared" si="330"/>
        <v>0</v>
      </c>
      <c r="AN1103" s="119">
        <f t="shared" si="329"/>
        <v>0</v>
      </c>
    </row>
    <row r="1104" spans="1:43" s="122" customFormat="1" ht="19.899999999999999" customHeight="1" x14ac:dyDescent="0.2">
      <c r="A1104" s="165"/>
      <c r="B1104" s="39" t="s">
        <v>33</v>
      </c>
      <c r="C1104" s="1">
        <v>0</v>
      </c>
      <c r="D1104" s="1"/>
      <c r="E1104" s="1">
        <v>0</v>
      </c>
      <c r="F1104" s="1">
        <v>0</v>
      </c>
      <c r="G1104" s="40">
        <f t="shared" si="324"/>
        <v>0</v>
      </c>
      <c r="H1104" s="1"/>
      <c r="I1104" s="1">
        <f>F1104-E1104</f>
        <v>0</v>
      </c>
      <c r="J1104" s="1"/>
      <c r="K1104" s="40"/>
      <c r="L1104" s="1"/>
      <c r="M1104" s="1"/>
      <c r="N1104" s="1"/>
      <c r="O1104" s="40">
        <f t="shared" si="325"/>
        <v>0</v>
      </c>
      <c r="P1104" s="1">
        <v>0</v>
      </c>
      <c r="Q1104" s="1">
        <v>0</v>
      </c>
      <c r="R1104" s="1">
        <v>0</v>
      </c>
      <c r="S1104" s="40">
        <v>0</v>
      </c>
      <c r="T1104" s="1"/>
      <c r="U1104" s="1"/>
      <c r="V1104" s="1"/>
      <c r="W1104" s="40">
        <v>0</v>
      </c>
      <c r="X1104" s="1"/>
      <c r="Y1104" s="1"/>
      <c r="Z1104" s="1"/>
      <c r="AA1104" s="20">
        <f t="shared" si="326"/>
        <v>0</v>
      </c>
      <c r="AB1104" s="1">
        <f t="shared" si="327"/>
        <v>0</v>
      </c>
      <c r="AC1104" s="40">
        <f t="shared" si="327"/>
        <v>0</v>
      </c>
      <c r="AD1104" s="4">
        <f t="shared" si="327"/>
        <v>0</v>
      </c>
      <c r="AE1104" s="40">
        <f t="shared" si="328"/>
        <v>0</v>
      </c>
      <c r="AF1104" s="1"/>
      <c r="AG1104" s="40"/>
      <c r="AH1104" s="4"/>
      <c r="AI1104" s="40"/>
      <c r="AJ1104" s="40"/>
      <c r="AM1104" s="119">
        <f t="shared" si="330"/>
        <v>0</v>
      </c>
      <c r="AN1104" s="119">
        <f t="shared" si="329"/>
        <v>0</v>
      </c>
    </row>
    <row r="1105" spans="1:43" s="122" customFormat="1" ht="19.899999999999999" customHeight="1" x14ac:dyDescent="0.2">
      <c r="A1105" s="165"/>
      <c r="B1105" s="39" t="s">
        <v>34</v>
      </c>
      <c r="C1105" s="1">
        <v>3645.1217200000001</v>
      </c>
      <c r="D1105" s="1">
        <v>114.1</v>
      </c>
      <c r="E1105" s="1">
        <v>0</v>
      </c>
      <c r="F1105" s="1">
        <v>0</v>
      </c>
      <c r="G1105" s="40">
        <f t="shared" si="324"/>
        <v>0</v>
      </c>
      <c r="H1105" s="1"/>
      <c r="I1105" s="1">
        <f>F1105-E1105</f>
        <v>0</v>
      </c>
      <c r="J1105" s="1"/>
      <c r="K1105" s="40"/>
      <c r="L1105" s="1"/>
      <c r="M1105" s="1"/>
      <c r="N1105" s="1"/>
      <c r="O1105" s="40">
        <f t="shared" si="325"/>
        <v>24</v>
      </c>
      <c r="P1105" s="1">
        <v>0</v>
      </c>
      <c r="Q1105" s="1">
        <v>23.975999999999999</v>
      </c>
      <c r="R1105" s="1">
        <v>2.4E-2</v>
      </c>
      <c r="S1105" s="40">
        <f>T1105+U1105+V1105</f>
        <v>24</v>
      </c>
      <c r="T1105" s="1">
        <f>T1101-SUM(T1102:T1104)</f>
        <v>0</v>
      </c>
      <c r="U1105" s="1">
        <f>U1101-SUM(U1102:U1104)</f>
        <v>23.975999999999999</v>
      </c>
      <c r="V1105" s="1">
        <f>V1101-SUM(V1102:V1104)</f>
        <v>2.4000000000000021E-2</v>
      </c>
      <c r="W1105" s="40">
        <f>X1105+Y1105+Z1105</f>
        <v>24</v>
      </c>
      <c r="X1105" s="1">
        <f>X1101-SUM(X1102:X1104)</f>
        <v>0</v>
      </c>
      <c r="Y1105" s="1">
        <f>Y1101-SUM(Y1102:Y1104)</f>
        <v>23.975999999999999</v>
      </c>
      <c r="Z1105" s="1">
        <f>Z1101-SUM(Z1102:Z1104)</f>
        <v>2.4000000000000021E-2</v>
      </c>
      <c r="AA1105" s="20">
        <f t="shared" si="326"/>
        <v>0</v>
      </c>
      <c r="AB1105" s="1">
        <f t="shared" si="327"/>
        <v>0</v>
      </c>
      <c r="AC1105" s="40">
        <f t="shared" si="327"/>
        <v>0</v>
      </c>
      <c r="AD1105" s="4">
        <f t="shared" si="327"/>
        <v>0</v>
      </c>
      <c r="AE1105" s="40">
        <f t="shared" si="328"/>
        <v>0</v>
      </c>
      <c r="AF1105" s="1"/>
      <c r="AG1105" s="40"/>
      <c r="AH1105" s="4"/>
      <c r="AI1105" s="40"/>
      <c r="AJ1105" s="40"/>
      <c r="AM1105" s="119">
        <f t="shared" si="330"/>
        <v>0</v>
      </c>
      <c r="AN1105" s="119">
        <f t="shared" si="329"/>
        <v>0</v>
      </c>
    </row>
    <row r="1106" spans="1:43" s="122" customFormat="1" ht="68.45" customHeight="1" x14ac:dyDescent="0.2">
      <c r="A1106" s="165">
        <v>203</v>
      </c>
      <c r="B1106" s="177" t="s">
        <v>324</v>
      </c>
      <c r="C1106" s="24">
        <v>115998.8</v>
      </c>
      <c r="D1106" s="24">
        <f>SUM(D1107:D1110)</f>
        <v>4989.5</v>
      </c>
      <c r="E1106" s="24">
        <v>2599.5</v>
      </c>
      <c r="F1106" s="24">
        <v>2599.5</v>
      </c>
      <c r="G1106" s="25">
        <f t="shared" si="324"/>
        <v>0</v>
      </c>
      <c r="H1106" s="26"/>
      <c r="I1106" s="26"/>
      <c r="J1106" s="26"/>
      <c r="K1106" s="25">
        <f>L1106+M1106+N1106</f>
        <v>0</v>
      </c>
      <c r="L1106" s="26"/>
      <c r="M1106" s="26"/>
      <c r="N1106" s="26"/>
      <c r="O1106" s="25">
        <f t="shared" si="325"/>
        <v>501.00299999999999</v>
      </c>
      <c r="P1106" s="26">
        <v>0</v>
      </c>
      <c r="Q1106" s="26">
        <v>500</v>
      </c>
      <c r="R1106" s="26">
        <v>1.0029999999999999</v>
      </c>
      <c r="S1106" s="40">
        <f>T1106+U1106+V1106</f>
        <v>500</v>
      </c>
      <c r="T1106" s="1">
        <v>0</v>
      </c>
      <c r="U1106" s="1">
        <v>499</v>
      </c>
      <c r="V1106" s="1">
        <v>1</v>
      </c>
      <c r="W1106" s="25">
        <f>X1106+Y1106+Z1106</f>
        <v>500</v>
      </c>
      <c r="X1106" s="26">
        <v>0</v>
      </c>
      <c r="Y1106" s="26">
        <v>499</v>
      </c>
      <c r="Z1106" s="26">
        <v>1</v>
      </c>
      <c r="AA1106" s="20">
        <f t="shared" si="326"/>
        <v>0</v>
      </c>
      <c r="AB1106" s="1">
        <f t="shared" si="327"/>
        <v>0</v>
      </c>
      <c r="AC1106" s="40">
        <f t="shared" si="327"/>
        <v>0</v>
      </c>
      <c r="AD1106" s="4">
        <f t="shared" si="327"/>
        <v>0</v>
      </c>
      <c r="AE1106" s="25">
        <f t="shared" si="328"/>
        <v>0</v>
      </c>
      <c r="AF1106" s="26"/>
      <c r="AG1106" s="25"/>
      <c r="AH1106" s="38"/>
      <c r="AI1106" s="25"/>
      <c r="AJ1106" s="25"/>
      <c r="AM1106" s="119">
        <f t="shared" si="330"/>
        <v>0</v>
      </c>
      <c r="AN1106" s="119">
        <f t="shared" si="329"/>
        <v>0</v>
      </c>
    </row>
    <row r="1107" spans="1:43" s="122" customFormat="1" ht="19.899999999999999" customHeight="1" x14ac:dyDescent="0.2">
      <c r="A1107" s="165"/>
      <c r="B1107" s="39" t="s">
        <v>31</v>
      </c>
      <c r="C1107" s="1">
        <v>4890</v>
      </c>
      <c r="D1107" s="1">
        <f>C1107</f>
        <v>4890</v>
      </c>
      <c r="E1107" s="1">
        <v>2500</v>
      </c>
      <c r="F1107" s="1">
        <v>2500</v>
      </c>
      <c r="G1107" s="40">
        <f t="shared" si="324"/>
        <v>0</v>
      </c>
      <c r="H1107" s="1"/>
      <c r="I1107" s="1">
        <f>F1107-E1107</f>
        <v>0</v>
      </c>
      <c r="J1107" s="1"/>
      <c r="K1107" s="40"/>
      <c r="L1107" s="1"/>
      <c r="M1107" s="1"/>
      <c r="N1107" s="1"/>
      <c r="O1107" s="40">
        <f t="shared" si="325"/>
        <v>501.00299999999999</v>
      </c>
      <c r="P1107" s="1">
        <v>0</v>
      </c>
      <c r="Q1107" s="1">
        <v>500</v>
      </c>
      <c r="R1107" s="1">
        <v>1.0029999999999999</v>
      </c>
      <c r="S1107" s="40">
        <v>500</v>
      </c>
      <c r="T1107" s="1"/>
      <c r="U1107" s="1">
        <f>S1107-V1107</f>
        <v>499</v>
      </c>
      <c r="V1107" s="1">
        <v>1</v>
      </c>
      <c r="W1107" s="40">
        <v>500</v>
      </c>
      <c r="X1107" s="1"/>
      <c r="Y1107" s="1">
        <f>W1107-Z1107</f>
        <v>499</v>
      </c>
      <c r="Z1107" s="1">
        <v>1</v>
      </c>
      <c r="AA1107" s="20">
        <f t="shared" si="326"/>
        <v>0</v>
      </c>
      <c r="AB1107" s="1">
        <f t="shared" si="327"/>
        <v>0</v>
      </c>
      <c r="AC1107" s="40">
        <f t="shared" si="327"/>
        <v>0</v>
      </c>
      <c r="AD1107" s="4">
        <f t="shared" si="327"/>
        <v>0</v>
      </c>
      <c r="AE1107" s="40">
        <f t="shared" si="328"/>
        <v>0</v>
      </c>
      <c r="AF1107" s="1"/>
      <c r="AG1107" s="40"/>
      <c r="AH1107" s="4"/>
      <c r="AI1107" s="40"/>
      <c r="AJ1107" s="40"/>
      <c r="AM1107" s="119">
        <f t="shared" si="330"/>
        <v>0</v>
      </c>
      <c r="AN1107" s="119">
        <f t="shared" si="329"/>
        <v>0</v>
      </c>
    </row>
    <row r="1108" spans="1:43" s="122" customFormat="1" ht="19.899999999999999" customHeight="1" x14ac:dyDescent="0.2">
      <c r="A1108" s="165"/>
      <c r="B1108" s="39" t="s">
        <v>32</v>
      </c>
      <c r="C1108" s="1">
        <v>105874.5</v>
      </c>
      <c r="D1108" s="1"/>
      <c r="E1108" s="1">
        <v>0</v>
      </c>
      <c r="F1108" s="1">
        <v>0</v>
      </c>
      <c r="G1108" s="40">
        <f t="shared" si="324"/>
        <v>0</v>
      </c>
      <c r="H1108" s="1"/>
      <c r="I1108" s="1">
        <f>F1108-E1108</f>
        <v>0</v>
      </c>
      <c r="J1108" s="1"/>
      <c r="K1108" s="40"/>
      <c r="L1108" s="1"/>
      <c r="M1108" s="1"/>
      <c r="N1108" s="1"/>
      <c r="O1108" s="40">
        <f t="shared" si="325"/>
        <v>0</v>
      </c>
      <c r="P1108" s="1">
        <v>0</v>
      </c>
      <c r="Q1108" s="1">
        <v>0</v>
      </c>
      <c r="R1108" s="1">
        <v>0</v>
      </c>
      <c r="S1108" s="40">
        <v>0</v>
      </c>
      <c r="T1108" s="1"/>
      <c r="U1108" s="1"/>
      <c r="V1108" s="1"/>
      <c r="W1108" s="40">
        <v>0</v>
      </c>
      <c r="X1108" s="1"/>
      <c r="Y1108" s="1"/>
      <c r="Z1108" s="1"/>
      <c r="AA1108" s="20">
        <f t="shared" si="326"/>
        <v>0</v>
      </c>
      <c r="AB1108" s="1">
        <f t="shared" si="327"/>
        <v>0</v>
      </c>
      <c r="AC1108" s="40">
        <f t="shared" si="327"/>
        <v>0</v>
      </c>
      <c r="AD1108" s="4">
        <f t="shared" si="327"/>
        <v>0</v>
      </c>
      <c r="AE1108" s="40">
        <f t="shared" si="328"/>
        <v>0</v>
      </c>
      <c r="AF1108" s="1"/>
      <c r="AG1108" s="40"/>
      <c r="AH1108" s="4"/>
      <c r="AI1108" s="40"/>
      <c r="AJ1108" s="40"/>
      <c r="AM1108" s="119">
        <f t="shared" si="330"/>
        <v>0</v>
      </c>
      <c r="AN1108" s="119">
        <f t="shared" si="329"/>
        <v>0</v>
      </c>
    </row>
    <row r="1109" spans="1:43" s="122" customFormat="1" ht="19.899999999999999" customHeight="1" x14ac:dyDescent="0.2">
      <c r="A1109" s="165"/>
      <c r="B1109" s="39" t="s">
        <v>33</v>
      </c>
      <c r="C1109" s="1">
        <v>0</v>
      </c>
      <c r="D1109" s="1"/>
      <c r="E1109" s="1">
        <v>0</v>
      </c>
      <c r="F1109" s="1">
        <v>0</v>
      </c>
      <c r="G1109" s="40">
        <f t="shared" si="324"/>
        <v>0</v>
      </c>
      <c r="H1109" s="1"/>
      <c r="I1109" s="1">
        <f>F1109-E1109</f>
        <v>0</v>
      </c>
      <c r="J1109" s="1"/>
      <c r="K1109" s="40"/>
      <c r="L1109" s="1"/>
      <c r="M1109" s="1"/>
      <c r="N1109" s="1"/>
      <c r="O1109" s="40">
        <f t="shared" si="325"/>
        <v>0</v>
      </c>
      <c r="P1109" s="1">
        <v>0</v>
      </c>
      <c r="Q1109" s="1">
        <v>0</v>
      </c>
      <c r="R1109" s="1">
        <v>0</v>
      </c>
      <c r="S1109" s="40">
        <v>0</v>
      </c>
      <c r="T1109" s="1"/>
      <c r="U1109" s="1"/>
      <c r="V1109" s="1"/>
      <c r="W1109" s="40">
        <v>0</v>
      </c>
      <c r="X1109" s="1"/>
      <c r="Y1109" s="1"/>
      <c r="Z1109" s="1"/>
      <c r="AA1109" s="20">
        <f t="shared" si="326"/>
        <v>0</v>
      </c>
      <c r="AB1109" s="1">
        <f t="shared" si="327"/>
        <v>0</v>
      </c>
      <c r="AC1109" s="40">
        <f t="shared" si="327"/>
        <v>0</v>
      </c>
      <c r="AD1109" s="4">
        <f t="shared" si="327"/>
        <v>0</v>
      </c>
      <c r="AE1109" s="40">
        <f t="shared" si="328"/>
        <v>0</v>
      </c>
      <c r="AF1109" s="1"/>
      <c r="AG1109" s="40"/>
      <c r="AH1109" s="4"/>
      <c r="AI1109" s="40"/>
      <c r="AJ1109" s="40"/>
      <c r="AM1109" s="119">
        <f t="shared" si="330"/>
        <v>0</v>
      </c>
      <c r="AN1109" s="119">
        <f t="shared" si="329"/>
        <v>0</v>
      </c>
    </row>
    <row r="1110" spans="1:43" s="122" customFormat="1" ht="19.899999999999999" customHeight="1" x14ac:dyDescent="0.2">
      <c r="A1110" s="165"/>
      <c r="B1110" s="39" t="s">
        <v>34</v>
      </c>
      <c r="C1110" s="1">
        <v>5234.2999999999993</v>
      </c>
      <c r="D1110" s="1">
        <v>99.5</v>
      </c>
      <c r="E1110" s="1">
        <v>99.5</v>
      </c>
      <c r="F1110" s="1">
        <v>99.5</v>
      </c>
      <c r="G1110" s="40">
        <f t="shared" si="324"/>
        <v>0</v>
      </c>
      <c r="H1110" s="1"/>
      <c r="I1110" s="1">
        <f>F1110-E1110</f>
        <v>0</v>
      </c>
      <c r="J1110" s="1"/>
      <c r="K1110" s="40"/>
      <c r="L1110" s="1"/>
      <c r="M1110" s="1"/>
      <c r="N1110" s="1"/>
      <c r="O1110" s="40">
        <f t="shared" si="325"/>
        <v>0</v>
      </c>
      <c r="P1110" s="1">
        <v>0</v>
      </c>
      <c r="Q1110" s="1">
        <v>0</v>
      </c>
      <c r="R1110" s="1">
        <v>0</v>
      </c>
      <c r="S1110" s="40">
        <f>T1110+U1110+V1110</f>
        <v>0</v>
      </c>
      <c r="T1110" s="1">
        <f>T1106-SUM(T1107:T1109)</f>
        <v>0</v>
      </c>
      <c r="U1110" s="1">
        <f>U1106-SUM(U1107:U1109)</f>
        <v>0</v>
      </c>
      <c r="V1110" s="1">
        <f>V1106-SUM(V1107:V1109)</f>
        <v>0</v>
      </c>
      <c r="W1110" s="40">
        <f>X1110+Y1110+Z1110</f>
        <v>0</v>
      </c>
      <c r="X1110" s="1">
        <f>X1106-SUM(X1107:X1109)</f>
        <v>0</v>
      </c>
      <c r="Y1110" s="1">
        <f>Y1106-SUM(Y1107:Y1109)</f>
        <v>0</v>
      </c>
      <c r="Z1110" s="1">
        <f>Z1106-SUM(Z1107:Z1109)</f>
        <v>0</v>
      </c>
      <c r="AA1110" s="20">
        <f t="shared" si="326"/>
        <v>0</v>
      </c>
      <c r="AB1110" s="1">
        <f t="shared" si="327"/>
        <v>0</v>
      </c>
      <c r="AC1110" s="40">
        <f t="shared" si="327"/>
        <v>0</v>
      </c>
      <c r="AD1110" s="4">
        <f t="shared" si="327"/>
        <v>0</v>
      </c>
      <c r="AE1110" s="40">
        <f t="shared" si="328"/>
        <v>0</v>
      </c>
      <c r="AF1110" s="1"/>
      <c r="AG1110" s="40"/>
      <c r="AH1110" s="4"/>
      <c r="AI1110" s="40"/>
      <c r="AJ1110" s="40"/>
      <c r="AM1110" s="119">
        <f t="shared" si="330"/>
        <v>0</v>
      </c>
      <c r="AN1110" s="119">
        <f t="shared" si="329"/>
        <v>0</v>
      </c>
    </row>
    <row r="1111" spans="1:43" s="122" customFormat="1" ht="68.45" customHeight="1" x14ac:dyDescent="0.2">
      <c r="A1111" s="165">
        <v>204</v>
      </c>
      <c r="B1111" s="177" t="s">
        <v>228</v>
      </c>
      <c r="C1111" s="24">
        <v>262544.03631</v>
      </c>
      <c r="D1111" s="24">
        <f>SUM(D1112:D1115)</f>
        <v>6597.4970000000003</v>
      </c>
      <c r="E1111" s="24">
        <v>19192.06163</v>
      </c>
      <c r="F1111" s="24">
        <v>19192.06163</v>
      </c>
      <c r="G1111" s="25">
        <f t="shared" si="324"/>
        <v>0</v>
      </c>
      <c r="H1111" s="26"/>
      <c r="I1111" s="26"/>
      <c r="J1111" s="26"/>
      <c r="K1111" s="25">
        <f>L1111+M1111+N1111</f>
        <v>0</v>
      </c>
      <c r="L1111" s="26"/>
      <c r="M1111" s="26"/>
      <c r="N1111" s="26"/>
      <c r="O1111" s="25">
        <f t="shared" si="325"/>
        <v>45565.631999999998</v>
      </c>
      <c r="P1111" s="26">
        <v>0</v>
      </c>
      <c r="Q1111" s="26">
        <v>45474.5</v>
      </c>
      <c r="R1111" s="26">
        <v>91.132000000000005</v>
      </c>
      <c r="S1111" s="40">
        <f>T1111+U1111+V1111</f>
        <v>45316.348229999996</v>
      </c>
      <c r="T1111" s="1">
        <v>0</v>
      </c>
      <c r="U1111" s="1">
        <v>45225.715539999997</v>
      </c>
      <c r="V1111" s="1">
        <v>90.632690000000707</v>
      </c>
      <c r="W1111" s="25">
        <f>X1111+Y1111+Z1111</f>
        <v>44633.811539999995</v>
      </c>
      <c r="X1111" s="26">
        <v>0</v>
      </c>
      <c r="Y1111" s="26">
        <v>44544.543919999996</v>
      </c>
      <c r="Z1111" s="26">
        <v>89.26762000000015</v>
      </c>
      <c r="AA1111" s="20">
        <f t="shared" si="326"/>
        <v>-5.5422333389287814E-13</v>
      </c>
      <c r="AB1111" s="1">
        <f t="shared" si="327"/>
        <v>0</v>
      </c>
      <c r="AC1111" s="40">
        <f t="shared" si="327"/>
        <v>0</v>
      </c>
      <c r="AD1111" s="4">
        <f t="shared" si="327"/>
        <v>-5.5422333389287814E-13</v>
      </c>
      <c r="AE1111" s="25">
        <f t="shared" si="328"/>
        <v>682.53668999999991</v>
      </c>
      <c r="AF1111" s="26">
        <f>SUM(AF1112:AF1115)</f>
        <v>0</v>
      </c>
      <c r="AG1111" s="25">
        <f>SUM(AG1112:AG1115)</f>
        <v>681.17161999999996</v>
      </c>
      <c r="AH1111" s="38">
        <f>SUM(AH1112:AH1115)</f>
        <v>1.36507</v>
      </c>
      <c r="AI1111" s="25"/>
      <c r="AJ1111" s="25"/>
      <c r="AM1111" s="119">
        <f t="shared" si="330"/>
        <v>-682.53669000000082</v>
      </c>
      <c r="AN1111" s="119">
        <f t="shared" si="329"/>
        <v>-682.53669000000048</v>
      </c>
    </row>
    <row r="1112" spans="1:43" s="122" customFormat="1" ht="19.899999999999999" customHeight="1" x14ac:dyDescent="0.2">
      <c r="A1112" s="165"/>
      <c r="B1112" s="39" t="s">
        <v>31</v>
      </c>
      <c r="C1112" s="1">
        <v>6497.9970000000003</v>
      </c>
      <c r="D1112" s="1">
        <f>C1112</f>
        <v>6497.9970000000003</v>
      </c>
      <c r="E1112" s="1">
        <v>6497.9970000000003</v>
      </c>
      <c r="F1112" s="1">
        <v>6497.9970000000003</v>
      </c>
      <c r="G1112" s="40">
        <f t="shared" si="324"/>
        <v>0</v>
      </c>
      <c r="H1112" s="1"/>
      <c r="I1112" s="1">
        <f>F1112-E1112</f>
        <v>0</v>
      </c>
      <c r="J1112" s="1"/>
      <c r="K1112" s="40"/>
      <c r="L1112" s="1"/>
      <c r="M1112" s="1"/>
      <c r="N1112" s="1"/>
      <c r="O1112" s="40">
        <f t="shared" si="325"/>
        <v>0</v>
      </c>
      <c r="P1112" s="1">
        <v>0</v>
      </c>
      <c r="Q1112" s="1">
        <v>0</v>
      </c>
      <c r="R1112" s="1">
        <v>0</v>
      </c>
      <c r="S1112" s="40">
        <v>0</v>
      </c>
      <c r="T1112" s="1"/>
      <c r="U1112" s="1"/>
      <c r="V1112" s="1"/>
      <c r="W1112" s="40">
        <v>0</v>
      </c>
      <c r="X1112" s="1"/>
      <c r="Y1112" s="1"/>
      <c r="Z1112" s="1"/>
      <c r="AA1112" s="20">
        <f t="shared" si="326"/>
        <v>0</v>
      </c>
      <c r="AB1112" s="1">
        <f t="shared" si="327"/>
        <v>0</v>
      </c>
      <c r="AC1112" s="40">
        <f t="shared" si="327"/>
        <v>0</v>
      </c>
      <c r="AD1112" s="4">
        <f t="shared" si="327"/>
        <v>0</v>
      </c>
      <c r="AE1112" s="40">
        <f t="shared" si="328"/>
        <v>0</v>
      </c>
      <c r="AF1112" s="1"/>
      <c r="AG1112" s="40"/>
      <c r="AH1112" s="4"/>
      <c r="AI1112" s="40"/>
      <c r="AJ1112" s="40"/>
      <c r="AM1112" s="119">
        <f t="shared" si="330"/>
        <v>0</v>
      </c>
      <c r="AN1112" s="119">
        <f t="shared" si="329"/>
        <v>0</v>
      </c>
    </row>
    <row r="1113" spans="1:43" s="122" customFormat="1" ht="19.899999999999999" customHeight="1" x14ac:dyDescent="0.2">
      <c r="A1113" s="165"/>
      <c r="B1113" s="39" t="s">
        <v>32</v>
      </c>
      <c r="C1113" s="1">
        <v>228718.69500000001</v>
      </c>
      <c r="D1113" s="1"/>
      <c r="E1113" s="1">
        <v>11577.637999999999</v>
      </c>
      <c r="F1113" s="1">
        <v>11577.638000000001</v>
      </c>
      <c r="G1113" s="40">
        <f t="shared" si="324"/>
        <v>0</v>
      </c>
      <c r="H1113" s="1"/>
      <c r="I1113" s="1">
        <f>F1113-E1113</f>
        <v>0</v>
      </c>
      <c r="J1113" s="1"/>
      <c r="K1113" s="40"/>
      <c r="L1113" s="1"/>
      <c r="M1113" s="1"/>
      <c r="N1113" s="1"/>
      <c r="O1113" s="40">
        <f t="shared" si="325"/>
        <v>41689.168920000004</v>
      </c>
      <c r="P1113" s="1">
        <v>0</v>
      </c>
      <c r="Q1113" s="1">
        <v>41605.789780000006</v>
      </c>
      <c r="R1113" s="1">
        <v>83.379140000000007</v>
      </c>
      <c r="S1113" s="40">
        <v>41487.24454</v>
      </c>
      <c r="T1113" s="1"/>
      <c r="U1113" s="1">
        <f>S1113-V1113</f>
        <v>41404.270049999999</v>
      </c>
      <c r="V1113" s="1">
        <v>82.974490000000145</v>
      </c>
      <c r="W1113" s="40">
        <v>41487.24454</v>
      </c>
      <c r="X1113" s="1"/>
      <c r="Y1113" s="1">
        <f>W1113-Z1113</f>
        <v>41404.270049999999</v>
      </c>
      <c r="Z1113" s="1">
        <v>82.974490000000145</v>
      </c>
      <c r="AA1113" s="20">
        <f t="shared" si="326"/>
        <v>0</v>
      </c>
      <c r="AB1113" s="1">
        <f t="shared" si="327"/>
        <v>0</v>
      </c>
      <c r="AC1113" s="40">
        <f t="shared" si="327"/>
        <v>0</v>
      </c>
      <c r="AD1113" s="4">
        <f t="shared" si="327"/>
        <v>0</v>
      </c>
      <c r="AE1113" s="40">
        <f t="shared" si="328"/>
        <v>0</v>
      </c>
      <c r="AF1113" s="1"/>
      <c r="AG1113" s="40"/>
      <c r="AH1113" s="4"/>
      <c r="AI1113" s="40"/>
      <c r="AJ1113" s="40"/>
      <c r="AM1113" s="119">
        <f t="shared" si="330"/>
        <v>0</v>
      </c>
      <c r="AN1113" s="119">
        <f t="shared" si="329"/>
        <v>0</v>
      </c>
    </row>
    <row r="1114" spans="1:43" s="122" customFormat="1" ht="19.899999999999999" customHeight="1" x14ac:dyDescent="0.2">
      <c r="A1114" s="165"/>
      <c r="B1114" s="39" t="s">
        <v>33</v>
      </c>
      <c r="C1114" s="1">
        <v>7300</v>
      </c>
      <c r="D1114" s="1"/>
      <c r="E1114" s="1">
        <v>0</v>
      </c>
      <c r="F1114" s="1">
        <v>0</v>
      </c>
      <c r="G1114" s="40">
        <f t="shared" si="324"/>
        <v>0</v>
      </c>
      <c r="H1114" s="1"/>
      <c r="I1114" s="1">
        <f>F1114-E1114</f>
        <v>0</v>
      </c>
      <c r="J1114" s="1"/>
      <c r="K1114" s="40"/>
      <c r="L1114" s="1"/>
      <c r="M1114" s="1"/>
      <c r="N1114" s="1"/>
      <c r="O1114" s="40">
        <f t="shared" si="325"/>
        <v>0</v>
      </c>
      <c r="P1114" s="1">
        <v>0</v>
      </c>
      <c r="Q1114" s="1">
        <v>0</v>
      </c>
      <c r="R1114" s="1">
        <v>0</v>
      </c>
      <c r="S1114" s="40">
        <v>0</v>
      </c>
      <c r="T1114" s="1"/>
      <c r="U1114" s="1"/>
      <c r="V1114" s="1"/>
      <c r="W1114" s="40">
        <v>0</v>
      </c>
      <c r="X1114" s="1"/>
      <c r="Y1114" s="1"/>
      <c r="Z1114" s="1"/>
      <c r="AA1114" s="20">
        <f t="shared" si="326"/>
        <v>0</v>
      </c>
      <c r="AB1114" s="1">
        <f t="shared" si="327"/>
        <v>0</v>
      </c>
      <c r="AC1114" s="40">
        <f t="shared" si="327"/>
        <v>0</v>
      </c>
      <c r="AD1114" s="4">
        <f t="shared" si="327"/>
        <v>0</v>
      </c>
      <c r="AE1114" s="40">
        <f t="shared" si="328"/>
        <v>0</v>
      </c>
      <c r="AF1114" s="1"/>
      <c r="AG1114" s="40"/>
      <c r="AH1114" s="4"/>
      <c r="AI1114" s="40"/>
      <c r="AJ1114" s="40"/>
      <c r="AM1114" s="119">
        <f t="shared" si="330"/>
        <v>0</v>
      </c>
      <c r="AN1114" s="119">
        <f t="shared" si="329"/>
        <v>0</v>
      </c>
    </row>
    <row r="1115" spans="1:43" s="122" customFormat="1" ht="19.899999999999999" customHeight="1" x14ac:dyDescent="0.2">
      <c r="A1115" s="165"/>
      <c r="B1115" s="39" t="s">
        <v>34</v>
      </c>
      <c r="C1115" s="1">
        <v>20027.34431</v>
      </c>
      <c r="D1115" s="1">
        <v>99.5</v>
      </c>
      <c r="E1115" s="1">
        <v>1116.4266299999999</v>
      </c>
      <c r="F1115" s="1">
        <v>1116.4266299999999</v>
      </c>
      <c r="G1115" s="40">
        <f t="shared" si="324"/>
        <v>0</v>
      </c>
      <c r="H1115" s="1"/>
      <c r="I1115" s="1">
        <f>F1115-E1115</f>
        <v>0</v>
      </c>
      <c r="J1115" s="1"/>
      <c r="K1115" s="40"/>
      <c r="L1115" s="1"/>
      <c r="M1115" s="1"/>
      <c r="N1115" s="1"/>
      <c r="O1115" s="40">
        <f t="shared" si="325"/>
        <v>3876.46308</v>
      </c>
      <c r="P1115" s="1">
        <v>0</v>
      </c>
      <c r="Q1115" s="1">
        <v>3868.7102199999999</v>
      </c>
      <c r="R1115" s="1">
        <v>7.7528600000000001</v>
      </c>
      <c r="S1115" s="40">
        <f>T1115+U1115+V1115</f>
        <v>3829.103689999999</v>
      </c>
      <c r="T1115" s="1">
        <f>T1111-SUM(T1112:T1114)</f>
        <v>0</v>
      </c>
      <c r="U1115" s="1">
        <f>U1111-SUM(U1112:U1114)</f>
        <v>3821.4454899999982</v>
      </c>
      <c r="V1115" s="1">
        <f>V1111-SUM(V1112:V1114)</f>
        <v>7.6582000000005621</v>
      </c>
      <c r="W1115" s="40">
        <f>X1115+Y1115+Z1115</f>
        <v>3146.5669999999973</v>
      </c>
      <c r="X1115" s="1">
        <f>X1111-SUM(X1112:X1114)</f>
        <v>0</v>
      </c>
      <c r="Y1115" s="1">
        <f>Y1111-SUM(Y1112:Y1114)</f>
        <v>3140.2738699999973</v>
      </c>
      <c r="Z1115" s="1">
        <f>Z1111-SUM(Z1112:Z1114)</f>
        <v>6.293130000000005</v>
      </c>
      <c r="AA1115" s="20">
        <f t="shared" si="326"/>
        <v>-5.5688786915197852E-13</v>
      </c>
      <c r="AB1115" s="1">
        <f t="shared" si="327"/>
        <v>0</v>
      </c>
      <c r="AC1115" s="40">
        <f t="shared" si="327"/>
        <v>0</v>
      </c>
      <c r="AD1115" s="4">
        <f t="shared" si="327"/>
        <v>-5.5688786915197852E-13</v>
      </c>
      <c r="AE1115" s="40">
        <f t="shared" si="328"/>
        <v>682.53668999999991</v>
      </c>
      <c r="AF1115" s="1"/>
      <c r="AG1115" s="40">
        <v>681.17161999999996</v>
      </c>
      <c r="AH1115" s="4">
        <v>1.36507</v>
      </c>
      <c r="AI1115" s="40"/>
      <c r="AJ1115" s="40"/>
      <c r="AM1115" s="119">
        <f t="shared" si="330"/>
        <v>-682.53669000000173</v>
      </c>
      <c r="AN1115" s="119">
        <f t="shared" si="329"/>
        <v>-682.53669000000048</v>
      </c>
    </row>
    <row r="1116" spans="1:43" ht="68.45" customHeight="1" x14ac:dyDescent="0.2">
      <c r="A1116" s="16">
        <v>205</v>
      </c>
      <c r="B1116" s="187" t="s">
        <v>279</v>
      </c>
      <c r="C1116" s="30">
        <f>C1117+C1118+C1119+C1120</f>
        <v>70780.116999999998</v>
      </c>
      <c r="D1116" s="30">
        <f t="shared" ref="D1116:AH1116" si="331">D1117+D1118+D1119+D1120</f>
        <v>0</v>
      </c>
      <c r="E1116" s="30">
        <f t="shared" si="331"/>
        <v>70255.422000000006</v>
      </c>
      <c r="F1116" s="30">
        <f t="shared" si="331"/>
        <v>70780.116999999998</v>
      </c>
      <c r="G1116" s="30">
        <f t="shared" si="331"/>
        <v>524.69499999999243</v>
      </c>
      <c r="H1116" s="30">
        <f t="shared" si="331"/>
        <v>0</v>
      </c>
      <c r="I1116" s="30">
        <f t="shared" si="331"/>
        <v>524.69499999999243</v>
      </c>
      <c r="J1116" s="30">
        <f t="shared" si="331"/>
        <v>0</v>
      </c>
      <c r="K1116" s="30">
        <f t="shared" si="331"/>
        <v>0</v>
      </c>
      <c r="L1116" s="30">
        <f t="shared" si="331"/>
        <v>0</v>
      </c>
      <c r="M1116" s="30">
        <f t="shared" si="331"/>
        <v>0</v>
      </c>
      <c r="N1116" s="30">
        <f t="shared" si="331"/>
        <v>0</v>
      </c>
      <c r="O1116" s="30">
        <f t="shared" si="331"/>
        <v>91.96</v>
      </c>
      <c r="P1116" s="30">
        <f t="shared" si="331"/>
        <v>0</v>
      </c>
      <c r="Q1116" s="30">
        <f t="shared" si="331"/>
        <v>0</v>
      </c>
      <c r="R1116" s="30">
        <f t="shared" si="331"/>
        <v>91.96</v>
      </c>
      <c r="S1116" s="30">
        <f t="shared" si="331"/>
        <v>91.96</v>
      </c>
      <c r="T1116" s="30">
        <f t="shared" si="331"/>
        <v>0</v>
      </c>
      <c r="U1116" s="30">
        <f t="shared" si="331"/>
        <v>0</v>
      </c>
      <c r="V1116" s="30">
        <f t="shared" si="331"/>
        <v>91.96</v>
      </c>
      <c r="W1116" s="30">
        <f t="shared" si="331"/>
        <v>0</v>
      </c>
      <c r="X1116" s="30">
        <f t="shared" si="331"/>
        <v>0</v>
      </c>
      <c r="Y1116" s="30">
        <f t="shared" si="331"/>
        <v>0</v>
      </c>
      <c r="Z1116" s="30">
        <f t="shared" si="331"/>
        <v>0</v>
      </c>
      <c r="AA1116" s="30">
        <f t="shared" si="331"/>
        <v>432.73499999999245</v>
      </c>
      <c r="AB1116" s="30">
        <f t="shared" si="331"/>
        <v>0</v>
      </c>
      <c r="AC1116" s="30">
        <f t="shared" si="331"/>
        <v>0</v>
      </c>
      <c r="AD1116" s="30">
        <f t="shared" si="331"/>
        <v>432.73499999999245</v>
      </c>
      <c r="AE1116" s="30">
        <f t="shared" si="331"/>
        <v>0</v>
      </c>
      <c r="AF1116" s="30">
        <f t="shared" si="331"/>
        <v>0</v>
      </c>
      <c r="AG1116" s="30">
        <f t="shared" si="331"/>
        <v>0</v>
      </c>
      <c r="AH1116" s="30">
        <f t="shared" si="331"/>
        <v>0</v>
      </c>
      <c r="AI1116" s="31"/>
      <c r="AJ1116" s="31"/>
      <c r="AL1116" s="33">
        <f>G1116+W1116-K1116-S1116-(AA1116-AE1116)</f>
        <v>0</v>
      </c>
      <c r="AM1116" s="119">
        <f t="shared" si="330"/>
        <v>432.73499999999245</v>
      </c>
      <c r="AN1116" s="119">
        <f t="shared" si="329"/>
        <v>432.73499999999245</v>
      </c>
      <c r="AO1116" s="33">
        <f>AM1116-AN1116</f>
        <v>0</v>
      </c>
      <c r="AP1116" s="35">
        <f t="shared" ref="AP1116:AP1120" si="332">S1116-W1116+K1116-G1116</f>
        <v>-432.73499999999245</v>
      </c>
      <c r="AQ1116" s="36">
        <f t="shared" ref="AQ1116:AQ1120" si="333">AE1116-AA1116</f>
        <v>-432.73499999999245</v>
      </c>
    </row>
    <row r="1117" spans="1:43" ht="19.899999999999999" customHeight="1" x14ac:dyDescent="0.2">
      <c r="A1117" s="16"/>
      <c r="B1117" s="37" t="s">
        <v>31</v>
      </c>
      <c r="C1117" s="1"/>
      <c r="D1117" s="1"/>
      <c r="E1117" s="1"/>
      <c r="F1117" s="1"/>
      <c r="G1117" s="40">
        <f t="shared" ref="G1117:G1120" si="334">H1117+I1117+J1117</f>
        <v>0</v>
      </c>
      <c r="H1117" s="1"/>
      <c r="I1117" s="1">
        <f>F1117-E1117</f>
        <v>0</v>
      </c>
      <c r="J1117" s="1"/>
      <c r="K1117" s="40"/>
      <c r="L1117" s="1"/>
      <c r="M1117" s="1"/>
      <c r="N1117" s="1"/>
      <c r="O1117" s="40">
        <f t="shared" ref="O1117:O1120" si="335">P1117+Q1117+R1117</f>
        <v>0</v>
      </c>
      <c r="P1117" s="1">
        <v>0</v>
      </c>
      <c r="Q1117" s="1">
        <v>0</v>
      </c>
      <c r="R1117" s="1">
        <v>0</v>
      </c>
      <c r="S1117" s="40">
        <v>0</v>
      </c>
      <c r="T1117" s="1"/>
      <c r="U1117" s="1"/>
      <c r="V1117" s="1"/>
      <c r="W1117" s="40">
        <v>0</v>
      </c>
      <c r="X1117" s="1"/>
      <c r="Y1117" s="1"/>
      <c r="Z1117" s="1"/>
      <c r="AA1117" s="20">
        <f t="shared" ref="AA1117:AA1120" si="336">AB1117+AC1117+AD1117</f>
        <v>0</v>
      </c>
      <c r="AB1117" s="1">
        <f t="shared" ref="AB1117:AD1120" si="337">X1117+H1117-L1117-(T1117-AF1117)</f>
        <v>0</v>
      </c>
      <c r="AC1117" s="40">
        <f t="shared" si="337"/>
        <v>0</v>
      </c>
      <c r="AD1117" s="4">
        <f t="shared" si="337"/>
        <v>0</v>
      </c>
      <c r="AE1117" s="40">
        <f t="shared" ref="AE1117:AE1120" si="338">AF1117+AG1117+AH1117</f>
        <v>0</v>
      </c>
      <c r="AF1117" s="1"/>
      <c r="AG1117" s="40"/>
      <c r="AH1117" s="4"/>
      <c r="AI1117" s="40"/>
      <c r="AJ1117" s="40"/>
      <c r="AM1117" s="119">
        <f t="shared" si="330"/>
        <v>0</v>
      </c>
      <c r="AN1117" s="119">
        <f t="shared" si="329"/>
        <v>0</v>
      </c>
      <c r="AO1117" s="33"/>
      <c r="AP1117" s="35">
        <f t="shared" si="332"/>
        <v>0</v>
      </c>
      <c r="AQ1117" s="36">
        <f t="shared" si="333"/>
        <v>0</v>
      </c>
    </row>
    <row r="1118" spans="1:43" ht="19.899999999999999" customHeight="1" x14ac:dyDescent="0.2">
      <c r="A1118" s="16"/>
      <c r="B1118" s="37" t="s">
        <v>32</v>
      </c>
      <c r="C1118" s="1">
        <v>68518.986999999994</v>
      </c>
      <c r="D1118" s="1"/>
      <c r="E1118" s="1">
        <v>67994.292000000001</v>
      </c>
      <c r="F1118" s="1">
        <f>C1118</f>
        <v>68518.986999999994</v>
      </c>
      <c r="G1118" s="40">
        <f t="shared" si="334"/>
        <v>524.69499999999243</v>
      </c>
      <c r="H1118" s="1"/>
      <c r="I1118" s="1">
        <f>F1118-E1118</f>
        <v>524.69499999999243</v>
      </c>
      <c r="J1118" s="1"/>
      <c r="K1118" s="40"/>
      <c r="L1118" s="1"/>
      <c r="M1118" s="1"/>
      <c r="N1118" s="1"/>
      <c r="O1118" s="40">
        <f t="shared" si="335"/>
        <v>91.96</v>
      </c>
      <c r="P1118" s="1">
        <v>0</v>
      </c>
      <c r="Q1118" s="1"/>
      <c r="R1118" s="1">
        <v>91.96</v>
      </c>
      <c r="S1118" s="40">
        <f>V1118</f>
        <v>91.96</v>
      </c>
      <c r="T1118" s="1"/>
      <c r="U1118" s="1"/>
      <c r="V1118" s="1">
        <v>91.96</v>
      </c>
      <c r="W1118" s="40">
        <v>0</v>
      </c>
      <c r="X1118" s="1"/>
      <c r="Y1118" s="1"/>
      <c r="Z1118" s="1"/>
      <c r="AA1118" s="20">
        <f t="shared" si="336"/>
        <v>432.73499999999245</v>
      </c>
      <c r="AB1118" s="1">
        <f t="shared" si="337"/>
        <v>0</v>
      </c>
      <c r="AC1118" s="40"/>
      <c r="AD1118" s="4">
        <f>G1118-V1118</f>
        <v>432.73499999999245</v>
      </c>
      <c r="AE1118" s="40">
        <f t="shared" si="338"/>
        <v>0</v>
      </c>
      <c r="AF1118" s="1"/>
      <c r="AG1118" s="40"/>
      <c r="AH1118" s="4"/>
      <c r="AI1118" s="40"/>
      <c r="AJ1118" s="40"/>
      <c r="AM1118" s="119">
        <f t="shared" si="330"/>
        <v>432.73499999999245</v>
      </c>
      <c r="AN1118" s="119">
        <f t="shared" si="329"/>
        <v>432.73499999999245</v>
      </c>
      <c r="AO1118" s="33"/>
      <c r="AP1118" s="35">
        <f t="shared" si="332"/>
        <v>-432.73499999999245</v>
      </c>
      <c r="AQ1118" s="36">
        <f t="shared" si="333"/>
        <v>-432.73499999999245</v>
      </c>
    </row>
    <row r="1119" spans="1:43" ht="19.899999999999999" customHeight="1" x14ac:dyDescent="0.2">
      <c r="A1119" s="16"/>
      <c r="B1119" s="37" t="s">
        <v>33</v>
      </c>
      <c r="C1119" s="1"/>
      <c r="D1119" s="1"/>
      <c r="E1119" s="1">
        <v>0</v>
      </c>
      <c r="F1119" s="1">
        <v>0</v>
      </c>
      <c r="G1119" s="40">
        <f t="shared" si="334"/>
        <v>0</v>
      </c>
      <c r="H1119" s="1"/>
      <c r="I1119" s="1">
        <f>F1119-E1119</f>
        <v>0</v>
      </c>
      <c r="J1119" s="1"/>
      <c r="K1119" s="40"/>
      <c r="L1119" s="1"/>
      <c r="M1119" s="1"/>
      <c r="N1119" s="1"/>
      <c r="O1119" s="40">
        <f t="shared" si="335"/>
        <v>0</v>
      </c>
      <c r="P1119" s="1">
        <v>0</v>
      </c>
      <c r="Q1119" s="1">
        <v>0</v>
      </c>
      <c r="R1119" s="1">
        <v>0</v>
      </c>
      <c r="S1119" s="40">
        <v>0</v>
      </c>
      <c r="T1119" s="1"/>
      <c r="U1119" s="1"/>
      <c r="V1119" s="1"/>
      <c r="W1119" s="40">
        <v>0</v>
      </c>
      <c r="X1119" s="1"/>
      <c r="Y1119" s="1"/>
      <c r="Z1119" s="1"/>
      <c r="AA1119" s="20">
        <f t="shared" si="336"/>
        <v>0</v>
      </c>
      <c r="AB1119" s="1">
        <f t="shared" si="337"/>
        <v>0</v>
      </c>
      <c r="AC1119" s="40">
        <f t="shared" si="337"/>
        <v>0</v>
      </c>
      <c r="AD1119" s="4">
        <f t="shared" si="337"/>
        <v>0</v>
      </c>
      <c r="AE1119" s="40">
        <f t="shared" si="338"/>
        <v>0</v>
      </c>
      <c r="AF1119" s="1"/>
      <c r="AG1119" s="40"/>
      <c r="AH1119" s="4"/>
      <c r="AI1119" s="40"/>
      <c r="AJ1119" s="40"/>
      <c r="AM1119" s="119">
        <f t="shared" si="330"/>
        <v>0</v>
      </c>
      <c r="AN1119" s="119">
        <f t="shared" si="329"/>
        <v>0</v>
      </c>
      <c r="AO1119" s="33"/>
      <c r="AP1119" s="35">
        <f t="shared" si="332"/>
        <v>0</v>
      </c>
      <c r="AQ1119" s="36">
        <f t="shared" si="333"/>
        <v>0</v>
      </c>
    </row>
    <row r="1120" spans="1:43" ht="19.899999999999999" customHeight="1" x14ac:dyDescent="0.2">
      <c r="A1120" s="16"/>
      <c r="B1120" s="37" t="s">
        <v>34</v>
      </c>
      <c r="C1120" s="1">
        <v>2261.13</v>
      </c>
      <c r="D1120" s="1"/>
      <c r="E1120" s="1">
        <v>2261.13</v>
      </c>
      <c r="F1120" s="1">
        <v>2261.13</v>
      </c>
      <c r="G1120" s="40">
        <f t="shared" si="334"/>
        <v>0</v>
      </c>
      <c r="H1120" s="1"/>
      <c r="I1120" s="1">
        <f>F1120-E1120</f>
        <v>0</v>
      </c>
      <c r="J1120" s="1"/>
      <c r="K1120" s="40"/>
      <c r="L1120" s="1"/>
      <c r="M1120" s="1"/>
      <c r="N1120" s="1"/>
      <c r="O1120" s="40">
        <f t="shared" si="335"/>
        <v>0</v>
      </c>
      <c r="P1120" s="1">
        <v>0</v>
      </c>
      <c r="Q1120" s="1"/>
      <c r="R1120" s="1"/>
      <c r="S1120" s="40"/>
      <c r="T1120" s="1"/>
      <c r="U1120" s="1"/>
      <c r="V1120" s="1"/>
      <c r="W1120" s="40">
        <f>X1120+Y1120+Z1120</f>
        <v>0</v>
      </c>
      <c r="X1120" s="1"/>
      <c r="Y1120" s="1"/>
      <c r="Z1120" s="1"/>
      <c r="AA1120" s="20">
        <f t="shared" si="336"/>
        <v>0</v>
      </c>
      <c r="AB1120" s="1">
        <f t="shared" si="337"/>
        <v>0</v>
      </c>
      <c r="AC1120" s="40"/>
      <c r="AD1120" s="4"/>
      <c r="AE1120" s="40">
        <f t="shared" si="338"/>
        <v>0</v>
      </c>
      <c r="AF1120" s="1"/>
      <c r="AG1120" s="40"/>
      <c r="AH1120" s="4"/>
      <c r="AI1120" s="40"/>
      <c r="AJ1120" s="40"/>
      <c r="AM1120" s="119">
        <f t="shared" si="330"/>
        <v>0</v>
      </c>
      <c r="AN1120" s="119">
        <f t="shared" si="329"/>
        <v>0</v>
      </c>
      <c r="AO1120" s="33"/>
      <c r="AP1120" s="35">
        <f t="shared" si="332"/>
        <v>0</v>
      </c>
      <c r="AQ1120" s="36">
        <f t="shared" si="333"/>
        <v>0</v>
      </c>
    </row>
    <row r="1121" spans="1:65" ht="24.6" customHeight="1" x14ac:dyDescent="0.2">
      <c r="A1121" s="18"/>
      <c r="B1121" s="123" t="s">
        <v>135</v>
      </c>
      <c r="C1121" s="20">
        <f t="shared" ref="C1121:AH1121" si="339">C1122+C1129</f>
        <v>1375170.3554199999</v>
      </c>
      <c r="D1121" s="20">
        <f t="shared" si="339"/>
        <v>25792.620649999997</v>
      </c>
      <c r="E1121" s="20">
        <f t="shared" si="339"/>
        <v>744480.37654000008</v>
      </c>
      <c r="F1121" s="20">
        <f t="shared" si="339"/>
        <v>747026.66516999993</v>
      </c>
      <c r="G1121" s="20">
        <f t="shared" si="339"/>
        <v>2546.2904000000003</v>
      </c>
      <c r="H1121" s="20">
        <f t="shared" si="339"/>
        <v>0</v>
      </c>
      <c r="I1121" s="20">
        <f t="shared" si="339"/>
        <v>2007.0043200000002</v>
      </c>
      <c r="J1121" s="20">
        <f t="shared" si="339"/>
        <v>539.28608000000008</v>
      </c>
      <c r="K1121" s="20">
        <f t="shared" si="339"/>
        <v>0</v>
      </c>
      <c r="L1121" s="20">
        <f t="shared" si="339"/>
        <v>0</v>
      </c>
      <c r="M1121" s="20">
        <f t="shared" si="339"/>
        <v>0</v>
      </c>
      <c r="N1121" s="20">
        <f t="shared" si="339"/>
        <v>0</v>
      </c>
      <c r="O1121" s="20">
        <f t="shared" si="339"/>
        <v>620446.08674643864</v>
      </c>
      <c r="P1121" s="20">
        <f t="shared" si="339"/>
        <v>21550.9</v>
      </c>
      <c r="Q1121" s="20">
        <f t="shared" si="339"/>
        <v>504228.1</v>
      </c>
      <c r="R1121" s="20">
        <f t="shared" si="339"/>
        <v>94667.086746438756</v>
      </c>
      <c r="S1121" s="20">
        <f t="shared" si="339"/>
        <v>609018.95720000006</v>
      </c>
      <c r="T1121" s="20">
        <f t="shared" si="339"/>
        <v>21550.899969999999</v>
      </c>
      <c r="U1121" s="20">
        <f t="shared" si="339"/>
        <v>495156.54379000003</v>
      </c>
      <c r="V1121" s="20">
        <f t="shared" si="339"/>
        <v>92311.516740000006</v>
      </c>
      <c r="W1121" s="20">
        <f t="shared" si="339"/>
        <v>606472.66583399998</v>
      </c>
      <c r="X1121" s="20">
        <f t="shared" si="339"/>
        <v>21550.899969999999</v>
      </c>
      <c r="Y1121" s="20">
        <f t="shared" si="339"/>
        <v>493149.53479599999</v>
      </c>
      <c r="Z1121" s="20">
        <f t="shared" si="339"/>
        <v>91772.231068000023</v>
      </c>
      <c r="AA1121" s="20">
        <f t="shared" si="339"/>
        <v>-4.2659999894576472E-3</v>
      </c>
      <c r="AB1121" s="20">
        <f t="shared" si="339"/>
        <v>0</v>
      </c>
      <c r="AC1121" s="20">
        <f t="shared" si="339"/>
        <v>-4.6739999892508877E-3</v>
      </c>
      <c r="AD1121" s="20">
        <f t="shared" si="339"/>
        <v>4.0799999979324042E-4</v>
      </c>
      <c r="AE1121" s="20">
        <f t="shared" si="339"/>
        <v>0</v>
      </c>
      <c r="AF1121" s="20">
        <f t="shared" si="339"/>
        <v>0</v>
      </c>
      <c r="AG1121" s="20">
        <f t="shared" si="339"/>
        <v>0</v>
      </c>
      <c r="AH1121" s="20">
        <f t="shared" si="339"/>
        <v>0</v>
      </c>
      <c r="AI1121" s="20"/>
      <c r="AJ1121" s="20"/>
      <c r="AL1121" s="33">
        <f>G1121+W1121-K1121-S1121-(AA1121-AE1121)</f>
        <v>3.2999999680223269E-3</v>
      </c>
      <c r="AM1121" s="119">
        <f t="shared" si="330"/>
        <v>-9.6600002143532038E-4</v>
      </c>
      <c r="AN1121" s="119">
        <f t="shared" si="329"/>
        <v>-4.2659999894576472E-3</v>
      </c>
      <c r="AO1121" s="33">
        <f>AM1121-AN1121</f>
        <v>3.2999999680223269E-3</v>
      </c>
      <c r="AQ1121" s="59"/>
    </row>
    <row r="1122" spans="1:65" ht="46.15" customHeight="1" x14ac:dyDescent="0.2">
      <c r="A1122" s="18"/>
      <c r="B1122" s="124" t="s">
        <v>229</v>
      </c>
      <c r="C1122" s="20">
        <f>C1123</f>
        <v>352600.80537999992</v>
      </c>
      <c r="D1122" s="20">
        <f t="shared" ref="D1122:S1123" si="340">D1123</f>
        <v>0</v>
      </c>
      <c r="E1122" s="20">
        <f t="shared" si="340"/>
        <v>331354.02799999999</v>
      </c>
      <c r="F1122" s="20">
        <f t="shared" si="340"/>
        <v>331354.02799999993</v>
      </c>
      <c r="G1122" s="20">
        <f t="shared" si="340"/>
        <v>0</v>
      </c>
      <c r="H1122" s="20">
        <f t="shared" si="340"/>
        <v>0</v>
      </c>
      <c r="I1122" s="20">
        <f t="shared" si="340"/>
        <v>0</v>
      </c>
      <c r="J1122" s="20">
        <f t="shared" si="340"/>
        <v>0</v>
      </c>
      <c r="K1122" s="20">
        <f t="shared" si="340"/>
        <v>0</v>
      </c>
      <c r="L1122" s="20">
        <f t="shared" si="340"/>
        <v>0</v>
      </c>
      <c r="M1122" s="20">
        <f t="shared" si="340"/>
        <v>0</v>
      </c>
      <c r="N1122" s="20">
        <f t="shared" si="340"/>
        <v>0</v>
      </c>
      <c r="O1122" s="20">
        <f t="shared" si="340"/>
        <v>21404.105000000003</v>
      </c>
      <c r="P1122" s="20">
        <f t="shared" si="340"/>
        <v>0</v>
      </c>
      <c r="Q1122" s="20">
        <f t="shared" si="340"/>
        <v>20333.900000000001</v>
      </c>
      <c r="R1122" s="20">
        <f t="shared" si="340"/>
        <v>1070.2049999999999</v>
      </c>
      <c r="S1122" s="20">
        <f t="shared" si="340"/>
        <v>21246.77738</v>
      </c>
      <c r="T1122" s="20">
        <f t="shared" ref="T1122:AH1123" si="341">T1123</f>
        <v>0</v>
      </c>
      <c r="U1122" s="20">
        <f t="shared" si="341"/>
        <v>20184.43851</v>
      </c>
      <c r="V1122" s="20">
        <f t="shared" si="341"/>
        <v>1062.33887</v>
      </c>
      <c r="W1122" s="20">
        <f t="shared" si="341"/>
        <v>21246.77738</v>
      </c>
      <c r="X1122" s="20">
        <f t="shared" si="341"/>
        <v>0</v>
      </c>
      <c r="Y1122" s="20">
        <f t="shared" si="341"/>
        <v>20184.43851</v>
      </c>
      <c r="Z1122" s="20">
        <f t="shared" si="341"/>
        <v>1062.33887</v>
      </c>
      <c r="AA1122" s="20">
        <f t="shared" si="341"/>
        <v>0</v>
      </c>
      <c r="AB1122" s="20">
        <f t="shared" si="341"/>
        <v>0</v>
      </c>
      <c r="AC1122" s="20">
        <f t="shared" si="341"/>
        <v>0</v>
      </c>
      <c r="AD1122" s="20">
        <f t="shared" si="341"/>
        <v>0</v>
      </c>
      <c r="AE1122" s="20">
        <f t="shared" si="341"/>
        <v>0</v>
      </c>
      <c r="AF1122" s="20">
        <f t="shared" si="341"/>
        <v>0</v>
      </c>
      <c r="AG1122" s="20">
        <f t="shared" si="341"/>
        <v>0</v>
      </c>
      <c r="AH1122" s="20">
        <f t="shared" si="341"/>
        <v>0</v>
      </c>
      <c r="AI1122" s="20"/>
      <c r="AJ1122" s="20"/>
      <c r="AM1122" s="119">
        <f t="shared" si="330"/>
        <v>0</v>
      </c>
      <c r="AN1122" s="119">
        <f t="shared" si="329"/>
        <v>0</v>
      </c>
      <c r="AO1122" s="33"/>
      <c r="AQ1122" s="59"/>
    </row>
    <row r="1123" spans="1:65" ht="202.9" customHeight="1" x14ac:dyDescent="0.2">
      <c r="A1123" s="18"/>
      <c r="B1123" s="188" t="s">
        <v>230</v>
      </c>
      <c r="C1123" s="21">
        <f>C1124</f>
        <v>352600.80537999992</v>
      </c>
      <c r="D1123" s="21">
        <f t="shared" si="340"/>
        <v>0</v>
      </c>
      <c r="E1123" s="21">
        <f t="shared" si="340"/>
        <v>331354.02799999999</v>
      </c>
      <c r="F1123" s="21">
        <f t="shared" si="340"/>
        <v>331354.02799999993</v>
      </c>
      <c r="G1123" s="21">
        <f t="shared" si="340"/>
        <v>0</v>
      </c>
      <c r="H1123" s="21">
        <f t="shared" si="340"/>
        <v>0</v>
      </c>
      <c r="I1123" s="21">
        <f t="shared" si="340"/>
        <v>0</v>
      </c>
      <c r="J1123" s="21">
        <f t="shared" si="340"/>
        <v>0</v>
      </c>
      <c r="K1123" s="21">
        <f t="shared" si="340"/>
        <v>0</v>
      </c>
      <c r="L1123" s="21">
        <f t="shared" si="340"/>
        <v>0</v>
      </c>
      <c r="M1123" s="21">
        <f t="shared" si="340"/>
        <v>0</v>
      </c>
      <c r="N1123" s="21">
        <f t="shared" si="340"/>
        <v>0</v>
      </c>
      <c r="O1123" s="21">
        <f t="shared" si="340"/>
        <v>21404.105000000003</v>
      </c>
      <c r="P1123" s="21">
        <f t="shared" si="340"/>
        <v>0</v>
      </c>
      <c r="Q1123" s="21">
        <f t="shared" si="340"/>
        <v>20333.900000000001</v>
      </c>
      <c r="R1123" s="21">
        <f t="shared" si="340"/>
        <v>1070.2049999999999</v>
      </c>
      <c r="S1123" s="21">
        <f t="shared" si="340"/>
        <v>21246.77738</v>
      </c>
      <c r="T1123" s="21">
        <f t="shared" si="341"/>
        <v>0</v>
      </c>
      <c r="U1123" s="21">
        <f t="shared" si="341"/>
        <v>20184.43851</v>
      </c>
      <c r="V1123" s="21">
        <f t="shared" si="341"/>
        <v>1062.33887</v>
      </c>
      <c r="W1123" s="21">
        <f t="shared" si="341"/>
        <v>21246.77738</v>
      </c>
      <c r="X1123" s="21">
        <f t="shared" si="341"/>
        <v>0</v>
      </c>
      <c r="Y1123" s="21">
        <f t="shared" si="341"/>
        <v>20184.43851</v>
      </c>
      <c r="Z1123" s="21">
        <f t="shared" si="341"/>
        <v>1062.33887</v>
      </c>
      <c r="AA1123" s="21">
        <f t="shared" si="341"/>
        <v>0</v>
      </c>
      <c r="AB1123" s="21">
        <f t="shared" si="341"/>
        <v>0</v>
      </c>
      <c r="AC1123" s="21">
        <f t="shared" si="341"/>
        <v>0</v>
      </c>
      <c r="AD1123" s="21">
        <f t="shared" si="341"/>
        <v>0</v>
      </c>
      <c r="AE1123" s="21">
        <f t="shared" si="341"/>
        <v>0</v>
      </c>
      <c r="AF1123" s="21">
        <f t="shared" si="341"/>
        <v>0</v>
      </c>
      <c r="AG1123" s="21">
        <f t="shared" si="341"/>
        <v>0</v>
      </c>
      <c r="AH1123" s="21">
        <f t="shared" si="341"/>
        <v>0</v>
      </c>
      <c r="AI1123" s="21"/>
      <c r="AJ1123" s="21"/>
      <c r="AM1123" s="119">
        <f t="shared" si="330"/>
        <v>0</v>
      </c>
      <c r="AN1123" s="119">
        <f t="shared" si="329"/>
        <v>0</v>
      </c>
      <c r="AO1123" s="33"/>
      <c r="AQ1123" s="59"/>
    </row>
    <row r="1124" spans="1:65" s="122" customFormat="1" ht="84.6" customHeight="1" x14ac:dyDescent="0.2">
      <c r="A1124" s="15">
        <v>206</v>
      </c>
      <c r="B1124" s="170" t="s">
        <v>231</v>
      </c>
      <c r="C1124" s="24">
        <v>352600.80537999992</v>
      </c>
      <c r="D1124" s="24">
        <f>SUM(D1125:D1128)</f>
        <v>0</v>
      </c>
      <c r="E1124" s="24">
        <v>331354.02799999999</v>
      </c>
      <c r="F1124" s="24">
        <v>331354.02799999993</v>
      </c>
      <c r="G1124" s="25">
        <f>H1124+I1124+J1124</f>
        <v>0</v>
      </c>
      <c r="H1124" s="26"/>
      <c r="I1124" s="26"/>
      <c r="J1124" s="26"/>
      <c r="K1124" s="25">
        <f>L1124+M1124+N1124</f>
        <v>0</v>
      </c>
      <c r="L1124" s="26"/>
      <c r="M1124" s="26"/>
      <c r="N1124" s="26"/>
      <c r="O1124" s="25">
        <f>P1124+Q1124+R1124</f>
        <v>21404.105000000003</v>
      </c>
      <c r="P1124" s="26">
        <v>0</v>
      </c>
      <c r="Q1124" s="26">
        <v>20333.900000000001</v>
      </c>
      <c r="R1124" s="26">
        <v>1070.2049999999999</v>
      </c>
      <c r="S1124" s="40">
        <f>T1124+U1124+V1124</f>
        <v>21246.77738</v>
      </c>
      <c r="T1124" s="1">
        <v>0</v>
      </c>
      <c r="U1124" s="1">
        <v>20184.43851</v>
      </c>
      <c r="V1124" s="1">
        <v>1062.33887</v>
      </c>
      <c r="W1124" s="25">
        <f>X1124+Y1124+Z1124</f>
        <v>21246.77738</v>
      </c>
      <c r="X1124" s="26">
        <v>0</v>
      </c>
      <c r="Y1124" s="26">
        <v>20184.43851</v>
      </c>
      <c r="Z1124" s="26">
        <v>1062.33887</v>
      </c>
      <c r="AA1124" s="20">
        <f>AB1124+AC1124+AD1124</f>
        <v>0</v>
      </c>
      <c r="AB1124" s="1">
        <f t="shared" ref="AB1124:AD1128" si="342">X1124+H1124-L1124-(T1124-AF1124)</f>
        <v>0</v>
      </c>
      <c r="AC1124" s="40">
        <f t="shared" si="342"/>
        <v>0</v>
      </c>
      <c r="AD1124" s="4">
        <f t="shared" si="342"/>
        <v>0</v>
      </c>
      <c r="AE1124" s="25">
        <f>AF1124+AG1124+AH1124</f>
        <v>0</v>
      </c>
      <c r="AF1124" s="26"/>
      <c r="AG1124" s="25"/>
      <c r="AH1124" s="38"/>
      <c r="AI1124" s="25" t="s">
        <v>232</v>
      </c>
      <c r="AJ1124" s="25" t="s">
        <v>232</v>
      </c>
      <c r="AL1124" s="180">
        <f>G1124+W1124-K1124-S1124-(AA1124-AE1124)</f>
        <v>0</v>
      </c>
      <c r="AM1124" s="119">
        <f t="shared" si="330"/>
        <v>0</v>
      </c>
      <c r="AN1124" s="119">
        <f t="shared" si="329"/>
        <v>0</v>
      </c>
      <c r="AO1124" s="180">
        <f>AM1124-AN1124</f>
        <v>0</v>
      </c>
      <c r="AQ1124" s="181">
        <f>$C1124-SUM($C1125:$C1128)</f>
        <v>0</v>
      </c>
      <c r="AR1124" s="181">
        <f>$D1124-SUM($D1125:$D1128)</f>
        <v>0</v>
      </c>
      <c r="AS1124" s="181">
        <f>$E1124-SUM($E1125:$E1128)</f>
        <v>0</v>
      </c>
      <c r="AT1124" s="181">
        <f>$F1124-SUM($F1125:$F1128)</f>
        <v>0</v>
      </c>
      <c r="AU1124" s="181">
        <f>$O1124-SUM($O1125:$O1128)</f>
        <v>0</v>
      </c>
      <c r="AV1124" s="181">
        <f>$P1124-SUM($P1125:$P1128)</f>
        <v>0</v>
      </c>
      <c r="AW1124" s="181">
        <f>$Q1124-SUM($Q1125:$Q1128)</f>
        <v>0</v>
      </c>
      <c r="AX1124" s="181">
        <f>$R1124-SUM($R1125:$R1128)</f>
        <v>0</v>
      </c>
      <c r="AY1124" s="181"/>
      <c r="AZ1124" s="181">
        <f>$S1124-SUM($S1125:$S1128)</f>
        <v>0</v>
      </c>
      <c r="BA1124" s="181">
        <f>$T1124-SUM($T1125:$T1128)</f>
        <v>0</v>
      </c>
      <c r="BB1124" s="181">
        <f>$U1124-SUM($U1125:$U1128)</f>
        <v>0</v>
      </c>
      <c r="BC1124" s="181">
        <f>$V1124-SUM($V1125:$V1128)</f>
        <v>0</v>
      </c>
      <c r="BD1124" s="181">
        <f>$W1124-SUM($W1125:$W1128)</f>
        <v>0</v>
      </c>
      <c r="BE1124" s="181">
        <f>$X1124-SUM($X1125:$X1128)</f>
        <v>0</v>
      </c>
      <c r="BF1124" s="181">
        <f>$Y1124-SUM($Y1125:$Y1128)</f>
        <v>0</v>
      </c>
      <c r="BG1124" s="181">
        <f>$Z1124-SUM($Z1125:$Z1128)</f>
        <v>0</v>
      </c>
      <c r="BJ1124" s="182">
        <f t="shared" ref="BJ1124:BJ1126" si="343">S1124-SUM(T1124:V1124)</f>
        <v>0</v>
      </c>
      <c r="BK1124" s="183">
        <f t="shared" ref="BK1124:BK1126" si="344">W1124-SUM(X1124:Z1124)</f>
        <v>0</v>
      </c>
      <c r="BL1124" s="189"/>
      <c r="BM1124" s="190"/>
    </row>
    <row r="1125" spans="1:65" s="122" customFormat="1" ht="19.899999999999999" customHeight="1" x14ac:dyDescent="0.2">
      <c r="A1125" s="15"/>
      <c r="B1125" s="172" t="s">
        <v>31</v>
      </c>
      <c r="C1125" s="1">
        <v>0</v>
      </c>
      <c r="D1125" s="1"/>
      <c r="E1125" s="1">
        <v>0</v>
      </c>
      <c r="F1125" s="1">
        <v>0</v>
      </c>
      <c r="G1125" s="40">
        <f>H1125+I1125+J1125</f>
        <v>0</v>
      </c>
      <c r="H1125" s="1"/>
      <c r="I1125" s="1">
        <f>F1125-E1125</f>
        <v>0</v>
      </c>
      <c r="J1125" s="1"/>
      <c r="K1125" s="40"/>
      <c r="L1125" s="1"/>
      <c r="M1125" s="1"/>
      <c r="N1125" s="1"/>
      <c r="O1125" s="40">
        <f>P1125+Q1125+R1125</f>
        <v>0</v>
      </c>
      <c r="P1125" s="1">
        <v>0</v>
      </c>
      <c r="Q1125" s="1">
        <v>0</v>
      </c>
      <c r="R1125" s="1">
        <v>0</v>
      </c>
      <c r="S1125" s="40">
        <v>0</v>
      </c>
      <c r="T1125" s="1"/>
      <c r="U1125" s="1"/>
      <c r="V1125" s="1"/>
      <c r="W1125" s="40">
        <v>0</v>
      </c>
      <c r="X1125" s="1"/>
      <c r="Y1125" s="1"/>
      <c r="Z1125" s="1"/>
      <c r="AA1125" s="20">
        <f>AB1125+AC1125+AD1125</f>
        <v>0</v>
      </c>
      <c r="AB1125" s="1">
        <f t="shared" si="342"/>
        <v>0</v>
      </c>
      <c r="AC1125" s="40">
        <f t="shared" si="342"/>
        <v>0</v>
      </c>
      <c r="AD1125" s="4">
        <f t="shared" si="342"/>
        <v>0</v>
      </c>
      <c r="AE1125" s="40">
        <f>AF1125+AG1125+AH1125</f>
        <v>0</v>
      </c>
      <c r="AF1125" s="1"/>
      <c r="AG1125" s="40"/>
      <c r="AH1125" s="4"/>
      <c r="AI1125" s="40"/>
      <c r="AJ1125" s="40"/>
      <c r="AL1125" s="180"/>
      <c r="AM1125" s="119">
        <f t="shared" si="330"/>
        <v>0</v>
      </c>
      <c r="AN1125" s="119">
        <f t="shared" si="329"/>
        <v>0</v>
      </c>
      <c r="AO1125" s="180"/>
      <c r="BJ1125" s="182">
        <f t="shared" si="343"/>
        <v>0</v>
      </c>
      <c r="BK1125" s="183">
        <f t="shared" si="344"/>
        <v>0</v>
      </c>
      <c r="BL1125" s="189"/>
      <c r="BM1125" s="190"/>
    </row>
    <row r="1126" spans="1:65" s="122" customFormat="1" ht="19.899999999999999" customHeight="1" x14ac:dyDescent="0.2">
      <c r="A1126" s="15"/>
      <c r="B1126" s="172" t="s">
        <v>32</v>
      </c>
      <c r="C1126" s="1">
        <v>340475.24300000002</v>
      </c>
      <c r="D1126" s="1"/>
      <c r="E1126" s="1">
        <v>323300</v>
      </c>
      <c r="F1126" s="1">
        <v>323300.00000000006</v>
      </c>
      <c r="G1126" s="40">
        <f>H1126+I1126+J1126</f>
        <v>0</v>
      </c>
      <c r="H1126" s="1"/>
      <c r="I1126" s="1">
        <f>F1126-E1126</f>
        <v>0</v>
      </c>
      <c r="J1126" s="1"/>
      <c r="K1126" s="40"/>
      <c r="L1126" s="1"/>
      <c r="M1126" s="1"/>
      <c r="N1126" s="1"/>
      <c r="O1126" s="40">
        <f>P1126+Q1126+R1126</f>
        <v>17175.242999999999</v>
      </c>
      <c r="P1126" s="1">
        <v>0</v>
      </c>
      <c r="Q1126" s="1">
        <v>16316.48085</v>
      </c>
      <c r="R1126" s="1">
        <v>858.76215000000002</v>
      </c>
      <c r="S1126" s="40">
        <v>17175.242999999999</v>
      </c>
      <c r="T1126" s="1"/>
      <c r="U1126" s="1">
        <v>16316.48085</v>
      </c>
      <c r="V1126" s="1">
        <v>858.76215000000002</v>
      </c>
      <c r="W1126" s="40">
        <v>17175.242999999999</v>
      </c>
      <c r="X1126" s="1"/>
      <c r="Y1126" s="1">
        <v>16316.48085</v>
      </c>
      <c r="Z1126" s="1">
        <v>858.76215000000002</v>
      </c>
      <c r="AA1126" s="20">
        <f>AB1126+AC1126+AD1126</f>
        <v>0</v>
      </c>
      <c r="AB1126" s="1">
        <f t="shared" si="342"/>
        <v>0</v>
      </c>
      <c r="AC1126" s="40">
        <f t="shared" si="342"/>
        <v>0</v>
      </c>
      <c r="AD1126" s="4">
        <f t="shared" si="342"/>
        <v>0</v>
      </c>
      <c r="AE1126" s="40">
        <f>AF1126+AG1126+AH1126</f>
        <v>0</v>
      </c>
      <c r="AF1126" s="1"/>
      <c r="AG1126" s="40"/>
      <c r="AH1126" s="4"/>
      <c r="AI1126" s="40"/>
      <c r="AJ1126" s="40"/>
      <c r="AL1126" s="180"/>
      <c r="AM1126" s="119">
        <f t="shared" si="330"/>
        <v>0</v>
      </c>
      <c r="AN1126" s="119">
        <f t="shared" si="329"/>
        <v>0</v>
      </c>
      <c r="AO1126" s="180"/>
      <c r="BJ1126" s="182">
        <f t="shared" si="343"/>
        <v>0</v>
      </c>
      <c r="BK1126" s="183">
        <f t="shared" si="344"/>
        <v>0</v>
      </c>
      <c r="BL1126" s="189"/>
      <c r="BM1126" s="190"/>
    </row>
    <row r="1127" spans="1:65" s="122" customFormat="1" ht="19.899999999999999" customHeight="1" x14ac:dyDescent="0.2">
      <c r="A1127" s="15"/>
      <c r="B1127" s="172" t="s">
        <v>33</v>
      </c>
      <c r="C1127" s="1">
        <v>4071.5343799999991</v>
      </c>
      <c r="D1127" s="1"/>
      <c r="E1127" s="1">
        <v>0</v>
      </c>
      <c r="F1127" s="1">
        <v>0</v>
      </c>
      <c r="G1127" s="40">
        <f>H1127+I1127+J1127</f>
        <v>0</v>
      </c>
      <c r="H1127" s="1"/>
      <c r="I1127" s="1">
        <f>F1127-E1127</f>
        <v>0</v>
      </c>
      <c r="J1127" s="1"/>
      <c r="K1127" s="40"/>
      <c r="L1127" s="1"/>
      <c r="M1127" s="1"/>
      <c r="N1127" s="1"/>
      <c r="O1127" s="40">
        <f>P1127+Q1127+R1127</f>
        <v>4071.5343800000001</v>
      </c>
      <c r="P1127" s="1">
        <v>0</v>
      </c>
      <c r="Q1127" s="1">
        <v>3867.2701999999999</v>
      </c>
      <c r="R1127" s="1">
        <v>204.26418000000001</v>
      </c>
      <c r="S1127" s="40">
        <v>4071.5343799999991</v>
      </c>
      <c r="T1127" s="1"/>
      <c r="U1127" s="1">
        <v>3867.95766</v>
      </c>
      <c r="V1127" s="1">
        <v>203.57672000000002</v>
      </c>
      <c r="W1127" s="40">
        <v>4071.5343799999991</v>
      </c>
      <c r="X1127" s="1"/>
      <c r="Y1127" s="1">
        <v>3867.95766</v>
      </c>
      <c r="Z1127" s="1">
        <v>203.57672000000002</v>
      </c>
      <c r="AA1127" s="20">
        <f>AB1127+AC1127+AD1127</f>
        <v>0</v>
      </c>
      <c r="AB1127" s="1">
        <f t="shared" si="342"/>
        <v>0</v>
      </c>
      <c r="AC1127" s="40">
        <f t="shared" si="342"/>
        <v>0</v>
      </c>
      <c r="AD1127" s="4">
        <f t="shared" si="342"/>
        <v>0</v>
      </c>
      <c r="AE1127" s="40">
        <f>AF1127+AG1127+AH1127</f>
        <v>0</v>
      </c>
      <c r="AF1127" s="1"/>
      <c r="AG1127" s="40"/>
      <c r="AH1127" s="4"/>
      <c r="AI1127" s="40"/>
      <c r="AJ1127" s="40"/>
      <c r="AL1127" s="180"/>
      <c r="AM1127" s="119">
        <f t="shared" si="330"/>
        <v>0</v>
      </c>
      <c r="AN1127" s="119">
        <f t="shared" si="329"/>
        <v>0</v>
      </c>
      <c r="AO1127" s="180"/>
      <c r="BJ1127" s="182">
        <f t="shared" ref="BJ1127:BJ1128" si="345">S1127-SUM(T1127:V1127)</f>
        <v>0</v>
      </c>
      <c r="BK1127" s="183">
        <f t="shared" ref="BK1127:BK1128" si="346">W1127-SUM(X1127:Z1127)</f>
        <v>0</v>
      </c>
      <c r="BL1127" s="189"/>
      <c r="BM1127" s="190"/>
    </row>
    <row r="1128" spans="1:65" s="122" customFormat="1" ht="19.899999999999999" customHeight="1" x14ac:dyDescent="0.2">
      <c r="A1128" s="15"/>
      <c r="B1128" s="172" t="s">
        <v>34</v>
      </c>
      <c r="C1128" s="1">
        <v>8054.0280000000002</v>
      </c>
      <c r="D1128" s="1"/>
      <c r="E1128" s="1">
        <v>8054.0280000000002</v>
      </c>
      <c r="F1128" s="1">
        <v>8054.0280000000002</v>
      </c>
      <c r="G1128" s="40">
        <f>H1128+I1128+J1128</f>
        <v>0</v>
      </c>
      <c r="H1128" s="1"/>
      <c r="I1128" s="1">
        <f>F1128-E1128</f>
        <v>0</v>
      </c>
      <c r="J1128" s="1"/>
      <c r="K1128" s="40"/>
      <c r="L1128" s="1"/>
      <c r="M1128" s="1"/>
      <c r="N1128" s="1"/>
      <c r="O1128" s="40">
        <f>P1128+Q1128+R1128</f>
        <v>157.32762000000253</v>
      </c>
      <c r="P1128" s="1">
        <v>0</v>
      </c>
      <c r="Q1128" s="1">
        <v>150.14895000000251</v>
      </c>
      <c r="R1128" s="1">
        <v>7.178670000000011</v>
      </c>
      <c r="S1128" s="40">
        <f>T1128+U1128+V1128</f>
        <v>0</v>
      </c>
      <c r="T1128" s="1">
        <f>T1124-SUM(T1125:T1127)</f>
        <v>0</v>
      </c>
      <c r="U1128" s="1">
        <f>U1124-SUM(U1125:U1127)</f>
        <v>0</v>
      </c>
      <c r="V1128" s="1">
        <f>V1124-SUM(V1125:V1127)</f>
        <v>0</v>
      </c>
      <c r="W1128" s="40">
        <f>X1128+Y1128+Z1128</f>
        <v>0</v>
      </c>
      <c r="X1128" s="1">
        <f>X1124-SUM(X1125:X1127)</f>
        <v>0</v>
      </c>
      <c r="Y1128" s="1">
        <f>Y1124-SUM(Y1125:Y1127)</f>
        <v>0</v>
      </c>
      <c r="Z1128" s="1">
        <f>Z1124-SUM(Z1125:Z1127)</f>
        <v>0</v>
      </c>
      <c r="AA1128" s="20">
        <f>AB1128+AC1128+AD1128</f>
        <v>0</v>
      </c>
      <c r="AB1128" s="1">
        <f t="shared" si="342"/>
        <v>0</v>
      </c>
      <c r="AC1128" s="40">
        <f t="shared" si="342"/>
        <v>0</v>
      </c>
      <c r="AD1128" s="4">
        <f t="shared" si="342"/>
        <v>0</v>
      </c>
      <c r="AE1128" s="40">
        <f>AF1128+AG1128+AH1128</f>
        <v>0</v>
      </c>
      <c r="AF1128" s="1"/>
      <c r="AG1128" s="40"/>
      <c r="AH1128" s="4"/>
      <c r="AI1128" s="40"/>
      <c r="AJ1128" s="40"/>
      <c r="AL1128" s="180"/>
      <c r="AM1128" s="119">
        <f t="shared" si="330"/>
        <v>0</v>
      </c>
      <c r="AN1128" s="119">
        <f t="shared" si="329"/>
        <v>0</v>
      </c>
      <c r="AO1128" s="180"/>
      <c r="BJ1128" s="182">
        <f t="shared" si="345"/>
        <v>0</v>
      </c>
      <c r="BK1128" s="183">
        <f t="shared" si="346"/>
        <v>0</v>
      </c>
      <c r="BL1128" s="189"/>
      <c r="BM1128" s="190"/>
    </row>
    <row r="1129" spans="1:65" ht="40.9" customHeight="1" x14ac:dyDescent="0.2">
      <c r="A1129" s="18"/>
      <c r="B1129" s="124" t="s">
        <v>136</v>
      </c>
      <c r="C1129" s="20">
        <f>C1130</f>
        <v>1022569.5500399999</v>
      </c>
      <c r="D1129" s="20">
        <f t="shared" ref="D1129:S1130" si="347">D1130</f>
        <v>25792.620649999997</v>
      </c>
      <c r="E1129" s="20">
        <f t="shared" si="347"/>
        <v>413126.34854000004</v>
      </c>
      <c r="F1129" s="20">
        <f t="shared" si="347"/>
        <v>415672.63717</v>
      </c>
      <c r="G1129" s="20">
        <f t="shared" si="347"/>
        <v>2546.2904000000003</v>
      </c>
      <c r="H1129" s="20">
        <f t="shared" si="347"/>
        <v>0</v>
      </c>
      <c r="I1129" s="20">
        <f t="shared" si="347"/>
        <v>2007.0043200000002</v>
      </c>
      <c r="J1129" s="20">
        <f t="shared" si="347"/>
        <v>539.28608000000008</v>
      </c>
      <c r="K1129" s="20">
        <f t="shared" si="347"/>
        <v>0</v>
      </c>
      <c r="L1129" s="20">
        <f t="shared" si="347"/>
        <v>0</v>
      </c>
      <c r="M1129" s="20">
        <f t="shared" si="347"/>
        <v>0</v>
      </c>
      <c r="N1129" s="20">
        <f t="shared" si="347"/>
        <v>0</v>
      </c>
      <c r="O1129" s="20">
        <f t="shared" si="347"/>
        <v>599041.98174643866</v>
      </c>
      <c r="P1129" s="20">
        <f t="shared" si="347"/>
        <v>21550.9</v>
      </c>
      <c r="Q1129" s="20">
        <f t="shared" si="347"/>
        <v>483894.19999999995</v>
      </c>
      <c r="R1129" s="20">
        <f t="shared" si="347"/>
        <v>93596.881746438754</v>
      </c>
      <c r="S1129" s="20">
        <f t="shared" si="347"/>
        <v>587772.17982000008</v>
      </c>
      <c r="T1129" s="20">
        <f t="shared" ref="T1129:AH1130" si="348">T1130</f>
        <v>21550.899969999999</v>
      </c>
      <c r="U1129" s="20">
        <f t="shared" si="348"/>
        <v>474972.10528000002</v>
      </c>
      <c r="V1129" s="20">
        <f t="shared" si="348"/>
        <v>91249.17787</v>
      </c>
      <c r="W1129" s="20">
        <f t="shared" si="348"/>
        <v>585225.888454</v>
      </c>
      <c r="X1129" s="20">
        <f t="shared" si="348"/>
        <v>21550.899969999999</v>
      </c>
      <c r="Y1129" s="20">
        <f t="shared" si="348"/>
        <v>472965.09628599999</v>
      </c>
      <c r="Z1129" s="20">
        <f t="shared" si="348"/>
        <v>90709.892198000016</v>
      </c>
      <c r="AA1129" s="20">
        <f t="shared" si="348"/>
        <v>-4.2659999894576472E-3</v>
      </c>
      <c r="AB1129" s="20">
        <f t="shared" si="348"/>
        <v>0</v>
      </c>
      <c r="AC1129" s="20">
        <f t="shared" si="348"/>
        <v>-4.6739999892508877E-3</v>
      </c>
      <c r="AD1129" s="20">
        <f t="shared" si="348"/>
        <v>4.0799999979324042E-4</v>
      </c>
      <c r="AE1129" s="20">
        <f t="shared" si="348"/>
        <v>0</v>
      </c>
      <c r="AF1129" s="20">
        <f t="shared" si="348"/>
        <v>0</v>
      </c>
      <c r="AG1129" s="20">
        <f t="shared" si="348"/>
        <v>0</v>
      </c>
      <c r="AH1129" s="20">
        <f t="shared" si="348"/>
        <v>0</v>
      </c>
      <c r="AI1129" s="20"/>
      <c r="AJ1129" s="20"/>
      <c r="AL1129" s="33">
        <f>G1129+W1129-K1129-S1129-(AA1129-AE1129)</f>
        <v>3.2999999680223269E-3</v>
      </c>
      <c r="AM1129" s="119">
        <f t="shared" si="330"/>
        <v>-9.6600002143532038E-4</v>
      </c>
      <c r="AN1129" s="119">
        <f t="shared" si="329"/>
        <v>-4.2659999894576472E-3</v>
      </c>
      <c r="AO1129" s="33">
        <f>AM1129-AN1129</f>
        <v>3.2999999680223269E-3</v>
      </c>
      <c r="AQ1129" s="59"/>
    </row>
    <row r="1130" spans="1:65" ht="76.150000000000006" customHeight="1" x14ac:dyDescent="0.2">
      <c r="A1130" s="18"/>
      <c r="B1130" s="125" t="s">
        <v>233</v>
      </c>
      <c r="C1130" s="21">
        <f>C1131</f>
        <v>1022569.5500399999</v>
      </c>
      <c r="D1130" s="21">
        <f t="shared" si="347"/>
        <v>25792.620649999997</v>
      </c>
      <c r="E1130" s="21">
        <f t="shared" si="347"/>
        <v>413126.34854000004</v>
      </c>
      <c r="F1130" s="21">
        <f t="shared" si="347"/>
        <v>415672.63717</v>
      </c>
      <c r="G1130" s="21">
        <f t="shared" si="347"/>
        <v>2546.2904000000003</v>
      </c>
      <c r="H1130" s="21">
        <f t="shared" si="347"/>
        <v>0</v>
      </c>
      <c r="I1130" s="21">
        <f t="shared" si="347"/>
        <v>2007.0043200000002</v>
      </c>
      <c r="J1130" s="21">
        <f t="shared" si="347"/>
        <v>539.28608000000008</v>
      </c>
      <c r="K1130" s="21">
        <f t="shared" si="347"/>
        <v>0</v>
      </c>
      <c r="L1130" s="21">
        <f t="shared" si="347"/>
        <v>0</v>
      </c>
      <c r="M1130" s="21">
        <f t="shared" si="347"/>
        <v>0</v>
      </c>
      <c r="N1130" s="21">
        <f t="shared" si="347"/>
        <v>0</v>
      </c>
      <c r="O1130" s="21">
        <f t="shared" si="347"/>
        <v>599041.98174643866</v>
      </c>
      <c r="P1130" s="21">
        <f t="shared" si="347"/>
        <v>21550.9</v>
      </c>
      <c r="Q1130" s="21">
        <f t="shared" si="347"/>
        <v>483894.19999999995</v>
      </c>
      <c r="R1130" s="21">
        <f t="shared" si="347"/>
        <v>93596.881746438754</v>
      </c>
      <c r="S1130" s="21">
        <f t="shared" si="347"/>
        <v>587772.17982000008</v>
      </c>
      <c r="T1130" s="21">
        <f t="shared" si="348"/>
        <v>21550.899969999999</v>
      </c>
      <c r="U1130" s="21">
        <f t="shared" si="348"/>
        <v>474972.10528000002</v>
      </c>
      <c r="V1130" s="21">
        <f t="shared" si="348"/>
        <v>91249.17787</v>
      </c>
      <c r="W1130" s="21">
        <f t="shared" si="348"/>
        <v>585225.888454</v>
      </c>
      <c r="X1130" s="21">
        <f t="shared" si="348"/>
        <v>21550.899969999999</v>
      </c>
      <c r="Y1130" s="21">
        <f t="shared" si="348"/>
        <v>472965.09628599999</v>
      </c>
      <c r="Z1130" s="21">
        <f t="shared" si="348"/>
        <v>90709.892198000016</v>
      </c>
      <c r="AA1130" s="21">
        <f t="shared" si="348"/>
        <v>-4.2659999894576472E-3</v>
      </c>
      <c r="AB1130" s="21">
        <f t="shared" si="348"/>
        <v>0</v>
      </c>
      <c r="AC1130" s="21">
        <f t="shared" si="348"/>
        <v>-4.6739999892508877E-3</v>
      </c>
      <c r="AD1130" s="21">
        <f t="shared" si="348"/>
        <v>4.0799999979324042E-4</v>
      </c>
      <c r="AE1130" s="21">
        <f t="shared" si="348"/>
        <v>0</v>
      </c>
      <c r="AF1130" s="21">
        <f t="shared" si="348"/>
        <v>0</v>
      </c>
      <c r="AG1130" s="21">
        <f t="shared" si="348"/>
        <v>0</v>
      </c>
      <c r="AH1130" s="21">
        <f t="shared" si="348"/>
        <v>0</v>
      </c>
      <c r="AI1130" s="21"/>
      <c r="AJ1130" s="21"/>
      <c r="AL1130" s="33">
        <f>G1130+W1130-K1130-S1130-(AA1130-AE1130)</f>
        <v>3.2999999680223269E-3</v>
      </c>
      <c r="AM1130" s="119">
        <f t="shared" si="330"/>
        <v>-9.6600002143532038E-4</v>
      </c>
      <c r="AN1130" s="119">
        <f t="shared" si="329"/>
        <v>-4.2659999894576472E-3</v>
      </c>
      <c r="AO1130" s="33">
        <f>AM1130-AN1130</f>
        <v>3.2999999680223269E-3</v>
      </c>
      <c r="AQ1130" s="59"/>
    </row>
    <row r="1131" spans="1:65" ht="95.25" customHeight="1" x14ac:dyDescent="0.2">
      <c r="A1131" s="18"/>
      <c r="B1131" s="125" t="s">
        <v>234</v>
      </c>
      <c r="C1131" s="21">
        <f>C1137+C1142+C1147+C1152+C1157+C1162+C1167+C1172+C1177+C1182+C1187+C1192+C1197+C1202+C1207+C1212</f>
        <v>1022569.5500399999</v>
      </c>
      <c r="D1131" s="21">
        <f t="shared" ref="D1131:AH1131" si="349">D1137+D1142+D1147+D1152+D1157+D1162+D1167+D1172+D1177+D1182+D1187+D1192+D1197+D1202+D1207+D1212</f>
        <v>25792.620649999997</v>
      </c>
      <c r="E1131" s="21">
        <f t="shared" si="349"/>
        <v>413126.34854000004</v>
      </c>
      <c r="F1131" s="21">
        <f t="shared" si="349"/>
        <v>415672.63717</v>
      </c>
      <c r="G1131" s="21">
        <f t="shared" si="349"/>
        <v>2546.2904000000003</v>
      </c>
      <c r="H1131" s="21">
        <f t="shared" si="349"/>
        <v>0</v>
      </c>
      <c r="I1131" s="21">
        <f t="shared" si="349"/>
        <v>2007.0043200000002</v>
      </c>
      <c r="J1131" s="21">
        <f t="shared" si="349"/>
        <v>539.28608000000008</v>
      </c>
      <c r="K1131" s="21">
        <f t="shared" si="349"/>
        <v>0</v>
      </c>
      <c r="L1131" s="21">
        <f t="shared" si="349"/>
        <v>0</v>
      </c>
      <c r="M1131" s="21">
        <f t="shared" si="349"/>
        <v>0</v>
      </c>
      <c r="N1131" s="21">
        <f t="shared" si="349"/>
        <v>0</v>
      </c>
      <c r="O1131" s="21">
        <f t="shared" si="349"/>
        <v>599041.98174643866</v>
      </c>
      <c r="P1131" s="21">
        <f t="shared" si="349"/>
        <v>21550.9</v>
      </c>
      <c r="Q1131" s="21">
        <f t="shared" si="349"/>
        <v>483894.19999999995</v>
      </c>
      <c r="R1131" s="21">
        <f t="shared" si="349"/>
        <v>93596.881746438754</v>
      </c>
      <c r="S1131" s="21">
        <f t="shared" si="349"/>
        <v>587772.17982000008</v>
      </c>
      <c r="T1131" s="21">
        <f t="shared" si="349"/>
        <v>21550.899969999999</v>
      </c>
      <c r="U1131" s="21">
        <f t="shared" si="349"/>
        <v>474972.10528000002</v>
      </c>
      <c r="V1131" s="21">
        <f t="shared" si="349"/>
        <v>91249.17787</v>
      </c>
      <c r="W1131" s="21">
        <f t="shared" si="349"/>
        <v>585225.888454</v>
      </c>
      <c r="X1131" s="21">
        <f t="shared" si="349"/>
        <v>21550.899969999999</v>
      </c>
      <c r="Y1131" s="21">
        <f t="shared" si="349"/>
        <v>472965.09628599999</v>
      </c>
      <c r="Z1131" s="21">
        <f t="shared" si="349"/>
        <v>90709.892198000016</v>
      </c>
      <c r="AA1131" s="21">
        <f t="shared" si="349"/>
        <v>-4.2659999894576472E-3</v>
      </c>
      <c r="AB1131" s="21">
        <f t="shared" si="349"/>
        <v>0</v>
      </c>
      <c r="AC1131" s="21">
        <f t="shared" si="349"/>
        <v>-4.6739999892508877E-3</v>
      </c>
      <c r="AD1131" s="21">
        <f t="shared" si="349"/>
        <v>4.0799999979324042E-4</v>
      </c>
      <c r="AE1131" s="21">
        <f t="shared" si="349"/>
        <v>0</v>
      </c>
      <c r="AF1131" s="21">
        <f t="shared" si="349"/>
        <v>0</v>
      </c>
      <c r="AG1131" s="21">
        <f t="shared" si="349"/>
        <v>0</v>
      </c>
      <c r="AH1131" s="21">
        <f t="shared" si="349"/>
        <v>0</v>
      </c>
      <c r="AI1131" s="21"/>
      <c r="AJ1131" s="21"/>
      <c r="AM1131" s="119">
        <f t="shared" si="330"/>
        <v>-9.6600002143532038E-4</v>
      </c>
      <c r="AN1131" s="119">
        <f t="shared" si="329"/>
        <v>-4.2659999894576472E-3</v>
      </c>
      <c r="AO1131" s="33"/>
      <c r="AQ1131" s="59"/>
    </row>
    <row r="1132" spans="1:65" s="122" customFormat="1" ht="78.599999999999994" hidden="1" customHeight="1" x14ac:dyDescent="0.2">
      <c r="A1132" s="15"/>
      <c r="B1132" s="191"/>
      <c r="C1132" s="24"/>
      <c r="D1132" s="24"/>
      <c r="E1132" s="24"/>
      <c r="F1132" s="24"/>
      <c r="G1132" s="25"/>
      <c r="H1132" s="26"/>
      <c r="I1132" s="26"/>
      <c r="J1132" s="26"/>
      <c r="K1132" s="25"/>
      <c r="L1132" s="26"/>
      <c r="M1132" s="26"/>
      <c r="N1132" s="26"/>
      <c r="O1132" s="25"/>
      <c r="P1132" s="26"/>
      <c r="Q1132" s="26"/>
      <c r="R1132" s="26"/>
      <c r="S1132" s="40"/>
      <c r="T1132" s="1"/>
      <c r="U1132" s="1"/>
      <c r="V1132" s="1"/>
      <c r="W1132" s="25"/>
      <c r="X1132" s="26"/>
      <c r="Y1132" s="26"/>
      <c r="Z1132" s="26"/>
      <c r="AA1132" s="20"/>
      <c r="AB1132" s="1"/>
      <c r="AC1132" s="40"/>
      <c r="AD1132" s="4"/>
      <c r="AE1132" s="25"/>
      <c r="AF1132" s="26"/>
      <c r="AG1132" s="25"/>
      <c r="AH1132" s="38"/>
      <c r="AI1132" s="25"/>
      <c r="AJ1132" s="25"/>
      <c r="AL1132" s="180"/>
      <c r="AM1132" s="119">
        <f t="shared" si="330"/>
        <v>0</v>
      </c>
      <c r="AN1132" s="119">
        <f t="shared" si="329"/>
        <v>0</v>
      </c>
      <c r="AO1132" s="180"/>
      <c r="AQ1132" s="181"/>
      <c r="AR1132" s="181"/>
      <c r="AS1132" s="181"/>
      <c r="AT1132" s="181"/>
      <c r="AU1132" s="181"/>
      <c r="AV1132" s="181"/>
      <c r="AW1132" s="181"/>
      <c r="AX1132" s="181"/>
      <c r="AY1132" s="181"/>
      <c r="AZ1132" s="181"/>
      <c r="BA1132" s="181"/>
      <c r="BB1132" s="181"/>
      <c r="BC1132" s="181"/>
      <c r="BD1132" s="181"/>
      <c r="BE1132" s="181"/>
      <c r="BF1132" s="181"/>
      <c r="BG1132" s="181"/>
      <c r="BJ1132" s="182"/>
      <c r="BK1132" s="183"/>
      <c r="BL1132" s="189"/>
      <c r="BM1132" s="190"/>
    </row>
    <row r="1133" spans="1:65" s="122" customFormat="1" ht="19.899999999999999" hidden="1" customHeight="1" x14ac:dyDescent="0.2">
      <c r="A1133" s="15"/>
      <c r="B1133" s="172"/>
      <c r="C1133" s="1"/>
      <c r="D1133" s="1"/>
      <c r="E1133" s="1"/>
      <c r="F1133" s="1"/>
      <c r="G1133" s="40"/>
      <c r="H1133" s="1"/>
      <c r="I1133" s="1"/>
      <c r="J1133" s="1"/>
      <c r="K1133" s="40"/>
      <c r="L1133" s="1"/>
      <c r="M1133" s="1"/>
      <c r="N1133" s="1"/>
      <c r="O1133" s="40"/>
      <c r="P1133" s="1"/>
      <c r="Q1133" s="1"/>
      <c r="R1133" s="1"/>
      <c r="S1133" s="40"/>
      <c r="T1133" s="1"/>
      <c r="U1133" s="1"/>
      <c r="V1133" s="1"/>
      <c r="W1133" s="40"/>
      <c r="X1133" s="1"/>
      <c r="Y1133" s="1"/>
      <c r="Z1133" s="1"/>
      <c r="AA1133" s="20"/>
      <c r="AB1133" s="1"/>
      <c r="AC1133" s="40"/>
      <c r="AD1133" s="4"/>
      <c r="AE1133" s="40"/>
      <c r="AF1133" s="1"/>
      <c r="AG1133" s="40"/>
      <c r="AH1133" s="4"/>
      <c r="AI1133" s="40"/>
      <c r="AJ1133" s="40"/>
      <c r="AL1133" s="180"/>
      <c r="AM1133" s="119">
        <f t="shared" si="330"/>
        <v>0</v>
      </c>
      <c r="AN1133" s="119">
        <f t="shared" si="329"/>
        <v>0</v>
      </c>
      <c r="AO1133" s="180"/>
      <c r="BJ1133" s="182"/>
      <c r="BK1133" s="183"/>
      <c r="BL1133" s="189"/>
      <c r="BM1133" s="190"/>
    </row>
    <row r="1134" spans="1:65" s="122" customFormat="1" ht="19.899999999999999" hidden="1" customHeight="1" x14ac:dyDescent="0.2">
      <c r="A1134" s="15"/>
      <c r="B1134" s="172"/>
      <c r="C1134" s="1"/>
      <c r="D1134" s="1"/>
      <c r="E1134" s="1"/>
      <c r="F1134" s="1"/>
      <c r="G1134" s="40"/>
      <c r="H1134" s="1"/>
      <c r="I1134" s="1"/>
      <c r="J1134" s="1"/>
      <c r="K1134" s="40"/>
      <c r="L1134" s="1"/>
      <c r="M1134" s="1"/>
      <c r="N1134" s="1"/>
      <c r="O1134" s="40"/>
      <c r="P1134" s="1"/>
      <c r="Q1134" s="1"/>
      <c r="R1134" s="1"/>
      <c r="S1134" s="40"/>
      <c r="T1134" s="1"/>
      <c r="U1134" s="1"/>
      <c r="V1134" s="1"/>
      <c r="W1134" s="40"/>
      <c r="X1134" s="1"/>
      <c r="Y1134" s="1"/>
      <c r="Z1134" s="1"/>
      <c r="AA1134" s="20"/>
      <c r="AB1134" s="1"/>
      <c r="AC1134" s="40"/>
      <c r="AD1134" s="4"/>
      <c r="AE1134" s="40"/>
      <c r="AF1134" s="1"/>
      <c r="AG1134" s="40"/>
      <c r="AH1134" s="4"/>
      <c r="AI1134" s="40"/>
      <c r="AJ1134" s="40"/>
      <c r="AL1134" s="180"/>
      <c r="AM1134" s="119">
        <f t="shared" si="330"/>
        <v>0</v>
      </c>
      <c r="AN1134" s="119">
        <f t="shared" si="329"/>
        <v>0</v>
      </c>
      <c r="AO1134" s="180"/>
      <c r="BJ1134" s="182"/>
      <c r="BK1134" s="183"/>
      <c r="BL1134" s="189"/>
      <c r="BM1134" s="190"/>
    </row>
    <row r="1135" spans="1:65" s="122" customFormat="1" ht="19.899999999999999" hidden="1" customHeight="1" x14ac:dyDescent="0.2">
      <c r="A1135" s="15"/>
      <c r="B1135" s="172"/>
      <c r="C1135" s="1"/>
      <c r="D1135" s="1"/>
      <c r="E1135" s="1"/>
      <c r="F1135" s="1"/>
      <c r="G1135" s="40"/>
      <c r="H1135" s="1"/>
      <c r="I1135" s="1"/>
      <c r="J1135" s="1"/>
      <c r="K1135" s="40"/>
      <c r="L1135" s="1"/>
      <c r="M1135" s="1"/>
      <c r="N1135" s="1"/>
      <c r="O1135" s="40"/>
      <c r="P1135" s="1"/>
      <c r="Q1135" s="1"/>
      <c r="R1135" s="1"/>
      <c r="S1135" s="40"/>
      <c r="T1135" s="1"/>
      <c r="U1135" s="1"/>
      <c r="V1135" s="1"/>
      <c r="W1135" s="40"/>
      <c r="X1135" s="1"/>
      <c r="Y1135" s="1"/>
      <c r="Z1135" s="1"/>
      <c r="AA1135" s="20"/>
      <c r="AB1135" s="1"/>
      <c r="AC1135" s="40"/>
      <c r="AD1135" s="4"/>
      <c r="AE1135" s="40"/>
      <c r="AF1135" s="1"/>
      <c r="AG1135" s="40"/>
      <c r="AH1135" s="4"/>
      <c r="AI1135" s="40"/>
      <c r="AJ1135" s="40"/>
      <c r="AL1135" s="180"/>
      <c r="AM1135" s="119">
        <f t="shared" si="330"/>
        <v>0</v>
      </c>
      <c r="AN1135" s="119">
        <f t="shared" si="329"/>
        <v>0</v>
      </c>
      <c r="AO1135" s="180"/>
      <c r="BJ1135" s="182"/>
      <c r="BK1135" s="183"/>
      <c r="BL1135" s="189"/>
      <c r="BM1135" s="190"/>
    </row>
    <row r="1136" spans="1:65" s="122" customFormat="1" ht="19.899999999999999" hidden="1" customHeight="1" x14ac:dyDescent="0.2">
      <c r="A1136" s="15"/>
      <c r="B1136" s="172"/>
      <c r="C1136" s="1"/>
      <c r="D1136" s="1"/>
      <c r="E1136" s="1"/>
      <c r="F1136" s="1"/>
      <c r="G1136" s="40"/>
      <c r="H1136" s="1"/>
      <c r="I1136" s="1"/>
      <c r="J1136" s="1"/>
      <c r="K1136" s="40"/>
      <c r="L1136" s="1"/>
      <c r="M1136" s="1"/>
      <c r="N1136" s="1"/>
      <c r="O1136" s="40"/>
      <c r="P1136" s="1"/>
      <c r="Q1136" s="1"/>
      <c r="R1136" s="1"/>
      <c r="S1136" s="40"/>
      <c r="T1136" s="1"/>
      <c r="U1136" s="1"/>
      <c r="V1136" s="1"/>
      <c r="W1136" s="40"/>
      <c r="X1136" s="1"/>
      <c r="Y1136" s="1"/>
      <c r="Z1136" s="1"/>
      <c r="AA1136" s="20"/>
      <c r="AB1136" s="1"/>
      <c r="AC1136" s="40"/>
      <c r="AD1136" s="4"/>
      <c r="AE1136" s="40"/>
      <c r="AF1136" s="1"/>
      <c r="AG1136" s="40"/>
      <c r="AH1136" s="4"/>
      <c r="AI1136" s="40"/>
      <c r="AJ1136" s="40"/>
      <c r="AL1136" s="180"/>
      <c r="AM1136" s="119">
        <f t="shared" si="330"/>
        <v>0</v>
      </c>
      <c r="AN1136" s="119">
        <f t="shared" si="329"/>
        <v>0</v>
      </c>
      <c r="AO1136" s="180"/>
      <c r="BJ1136" s="182"/>
      <c r="BK1136" s="183"/>
      <c r="BL1136" s="189"/>
      <c r="BM1136" s="190"/>
    </row>
    <row r="1137" spans="1:40" s="122" customFormat="1" ht="88.9" customHeight="1" x14ac:dyDescent="0.2">
      <c r="A1137" s="176">
        <v>207</v>
      </c>
      <c r="B1137" s="134" t="s">
        <v>235</v>
      </c>
      <c r="C1137" s="24">
        <v>59936.458769999997</v>
      </c>
      <c r="D1137" s="24">
        <f>SUM(D1138:D1141)</f>
        <v>986.46101999999996</v>
      </c>
      <c r="E1137" s="24">
        <v>986.46101999999996</v>
      </c>
      <c r="F1137" s="24">
        <v>986.46101999999996</v>
      </c>
      <c r="G1137" s="25">
        <f t="shared" ref="G1137:G1171" si="350">H1137+I1137+J1137</f>
        <v>0</v>
      </c>
      <c r="H1137" s="26"/>
      <c r="I1137" s="26"/>
      <c r="J1137" s="26"/>
      <c r="K1137" s="25">
        <f>L1137+M1137+N1137</f>
        <v>0</v>
      </c>
      <c r="L1137" s="26"/>
      <c r="M1137" s="26"/>
      <c r="N1137" s="26"/>
      <c r="O1137" s="25">
        <f t="shared" ref="O1137:O1171" si="351">P1137+Q1137+R1137</f>
        <v>49760.921999999999</v>
      </c>
      <c r="P1137" s="26"/>
      <c r="Q1137" s="26">
        <v>49661.4</v>
      </c>
      <c r="R1137" s="26">
        <v>99.522000000000006</v>
      </c>
      <c r="S1137" s="40">
        <f>T1137+U1137+V1137</f>
        <v>49028.087579999992</v>
      </c>
      <c r="T1137" s="1"/>
      <c r="U1137" s="1">
        <v>48930.163299999993</v>
      </c>
      <c r="V1137" s="1">
        <v>97.924279999999996</v>
      </c>
      <c r="W1137" s="25">
        <f>X1137+Y1137+Z1137</f>
        <v>49028.087579999992</v>
      </c>
      <c r="X1137" s="26"/>
      <c r="Y1137" s="26">
        <v>48930.163303999994</v>
      </c>
      <c r="Z1137" s="26">
        <v>97.924275999999978</v>
      </c>
      <c r="AA1137" s="20">
        <f>AB1137+AC1137+AD1137</f>
        <v>1.3358203432289883E-12</v>
      </c>
      <c r="AB1137" s="1">
        <f t="shared" ref="AB1137:AD1152" si="352">X1137+H1137-L1137-(T1137-AF1137)</f>
        <v>0</v>
      </c>
      <c r="AC1137" s="40">
        <f t="shared" si="352"/>
        <v>4.0000013541430235E-6</v>
      </c>
      <c r="AD1137" s="4">
        <f t="shared" si="352"/>
        <v>-4.0000000183226803E-6</v>
      </c>
      <c r="AE1137" s="25">
        <f t="shared" ref="AE1137:AE1171" si="353">AF1137+AG1137+AH1137</f>
        <v>0</v>
      </c>
      <c r="AF1137" s="26"/>
      <c r="AG1137" s="25"/>
      <c r="AH1137" s="38"/>
      <c r="AI1137" s="25" t="s">
        <v>338</v>
      </c>
      <c r="AJ1137" s="25" t="s">
        <v>338</v>
      </c>
      <c r="AM1137" s="119">
        <f t="shared" si="330"/>
        <v>0</v>
      </c>
      <c r="AN1137" s="119">
        <f t="shared" si="329"/>
        <v>1.3358203432289883E-12</v>
      </c>
    </row>
    <row r="1138" spans="1:40" s="122" customFormat="1" ht="19.899999999999999" customHeight="1" x14ac:dyDescent="0.2">
      <c r="A1138" s="176"/>
      <c r="B1138" s="39" t="s">
        <v>31</v>
      </c>
      <c r="C1138" s="1">
        <v>950</v>
      </c>
      <c r="D1138" s="1">
        <f>C1138</f>
        <v>950</v>
      </c>
      <c r="E1138" s="1">
        <v>950</v>
      </c>
      <c r="F1138" s="1">
        <v>950</v>
      </c>
      <c r="G1138" s="40">
        <f t="shared" si="350"/>
        <v>0</v>
      </c>
      <c r="H1138" s="1"/>
      <c r="I1138" s="1">
        <f>F1138-E1138</f>
        <v>0</v>
      </c>
      <c r="J1138" s="1"/>
      <c r="K1138" s="40"/>
      <c r="L1138" s="1"/>
      <c r="M1138" s="1"/>
      <c r="N1138" s="1"/>
      <c r="O1138" s="40">
        <f t="shared" si="351"/>
        <v>0</v>
      </c>
      <c r="P1138" s="1"/>
      <c r="Q1138" s="1">
        <v>0</v>
      </c>
      <c r="R1138" s="1">
        <v>0</v>
      </c>
      <c r="S1138" s="40">
        <v>0</v>
      </c>
      <c r="T1138" s="1"/>
      <c r="U1138" s="1"/>
      <c r="V1138" s="1"/>
      <c r="W1138" s="40">
        <v>0</v>
      </c>
      <c r="X1138" s="1"/>
      <c r="Y1138" s="1"/>
      <c r="Z1138" s="1"/>
      <c r="AA1138" s="20">
        <f>AB1138+AC1138+AD1138</f>
        <v>0</v>
      </c>
      <c r="AB1138" s="1">
        <f t="shared" si="352"/>
        <v>0</v>
      </c>
      <c r="AC1138" s="40">
        <f t="shared" si="352"/>
        <v>0</v>
      </c>
      <c r="AD1138" s="4">
        <f t="shared" si="352"/>
        <v>0</v>
      </c>
      <c r="AE1138" s="40">
        <f t="shared" si="353"/>
        <v>0</v>
      </c>
      <c r="AF1138" s="1"/>
      <c r="AG1138" s="40"/>
      <c r="AH1138" s="4"/>
      <c r="AI1138" s="40"/>
      <c r="AJ1138" s="40"/>
      <c r="AM1138" s="119">
        <f t="shared" si="330"/>
        <v>0</v>
      </c>
      <c r="AN1138" s="119">
        <f t="shared" si="329"/>
        <v>0</v>
      </c>
    </row>
    <row r="1139" spans="1:40" s="122" customFormat="1" ht="19.899999999999999" customHeight="1" x14ac:dyDescent="0.2">
      <c r="A1139" s="176"/>
      <c r="B1139" s="39" t="s">
        <v>32</v>
      </c>
      <c r="C1139" s="1">
        <v>42873.61303</v>
      </c>
      <c r="D1139" s="1"/>
      <c r="E1139" s="1">
        <v>0</v>
      </c>
      <c r="F1139" s="1">
        <v>0</v>
      </c>
      <c r="G1139" s="40">
        <f t="shared" si="350"/>
        <v>0</v>
      </c>
      <c r="H1139" s="1"/>
      <c r="I1139" s="1">
        <f>F1139-E1139</f>
        <v>0</v>
      </c>
      <c r="J1139" s="1"/>
      <c r="K1139" s="40"/>
      <c r="L1139" s="1"/>
      <c r="M1139" s="1"/>
      <c r="N1139" s="1"/>
      <c r="O1139" s="40">
        <f t="shared" si="351"/>
        <v>42873.61303</v>
      </c>
      <c r="P1139" s="1"/>
      <c r="Q1139" s="1">
        <v>42787.865803940003</v>
      </c>
      <c r="R1139" s="1">
        <v>85.747226060000017</v>
      </c>
      <c r="S1139" s="40">
        <v>42873.61303</v>
      </c>
      <c r="T1139" s="1"/>
      <c r="U1139" s="1">
        <f>S1139-V1139</f>
        <v>42787.865804000001</v>
      </c>
      <c r="V1139" s="1">
        <v>85.747225999999998</v>
      </c>
      <c r="W1139" s="40">
        <v>42873.613029999993</v>
      </c>
      <c r="X1139" s="1"/>
      <c r="Y1139" s="1">
        <f>W1139-Z1139</f>
        <v>42787.865803999994</v>
      </c>
      <c r="Z1139" s="1">
        <v>85.747225999999998</v>
      </c>
      <c r="AA1139" s="20">
        <f>AB1139+AC1139+AD1139</f>
        <v>0</v>
      </c>
      <c r="AB1139" s="1">
        <f t="shared" si="352"/>
        <v>0</v>
      </c>
      <c r="AC1139" s="40">
        <f t="shared" si="352"/>
        <v>0</v>
      </c>
      <c r="AD1139" s="4">
        <f t="shared" si="352"/>
        <v>0</v>
      </c>
      <c r="AE1139" s="40">
        <f t="shared" si="353"/>
        <v>0</v>
      </c>
      <c r="AF1139" s="1"/>
      <c r="AG1139" s="40"/>
      <c r="AH1139" s="4"/>
      <c r="AI1139" s="40"/>
      <c r="AJ1139" s="40"/>
      <c r="AM1139" s="119">
        <f t="shared" si="330"/>
        <v>0</v>
      </c>
      <c r="AN1139" s="119">
        <f t="shared" si="329"/>
        <v>0</v>
      </c>
    </row>
    <row r="1140" spans="1:40" s="122" customFormat="1" ht="19.899999999999999" customHeight="1" x14ac:dyDescent="0.2">
      <c r="A1140" s="176"/>
      <c r="B1140" s="39" t="s">
        <v>33</v>
      </c>
      <c r="C1140" s="1">
        <v>11759.064619999997</v>
      </c>
      <c r="D1140" s="1"/>
      <c r="E1140" s="1">
        <v>0</v>
      </c>
      <c r="F1140" s="1">
        <v>0</v>
      </c>
      <c r="G1140" s="40">
        <f t="shared" si="350"/>
        <v>0</v>
      </c>
      <c r="H1140" s="1"/>
      <c r="I1140" s="1">
        <f>F1140-E1140</f>
        <v>0</v>
      </c>
      <c r="J1140" s="1"/>
      <c r="K1140" s="40"/>
      <c r="L1140" s="1"/>
      <c r="M1140" s="1"/>
      <c r="N1140" s="1"/>
      <c r="O1140" s="40">
        <f t="shared" si="351"/>
        <v>2569.8646200000007</v>
      </c>
      <c r="P1140" s="1"/>
      <c r="Q1140" s="1">
        <v>2564.7248907600006</v>
      </c>
      <c r="R1140" s="1">
        <v>5.1397292400000012</v>
      </c>
      <c r="S1140" s="40">
        <v>11758.164619999998</v>
      </c>
      <c r="T1140" s="1"/>
      <c r="U1140" s="1">
        <f>S1140-T1140-V1140</f>
        <v>11755.429669999998</v>
      </c>
      <c r="V1140" s="1">
        <v>2.73495</v>
      </c>
      <c r="W1140" s="40">
        <v>11758.164619999998</v>
      </c>
      <c r="X1140" s="1"/>
      <c r="Y1140" s="1">
        <f>W1140-X1140-Z1140</f>
        <v>11755.429669999998</v>
      </c>
      <c r="Z1140" s="1">
        <v>2.73495</v>
      </c>
      <c r="AA1140" s="20">
        <f>AB1140+AC1140+AD1140</f>
        <v>0</v>
      </c>
      <c r="AB1140" s="1">
        <f t="shared" si="352"/>
        <v>0</v>
      </c>
      <c r="AC1140" s="40">
        <f t="shared" si="352"/>
        <v>0</v>
      </c>
      <c r="AD1140" s="4">
        <f t="shared" si="352"/>
        <v>0</v>
      </c>
      <c r="AE1140" s="40">
        <f t="shared" si="353"/>
        <v>0</v>
      </c>
      <c r="AF1140" s="1"/>
      <c r="AG1140" s="40"/>
      <c r="AH1140" s="4"/>
      <c r="AI1140" s="40"/>
      <c r="AJ1140" s="40"/>
      <c r="AM1140" s="119">
        <f t="shared" si="330"/>
        <v>0</v>
      </c>
      <c r="AN1140" s="119">
        <f t="shared" si="329"/>
        <v>0</v>
      </c>
    </row>
    <row r="1141" spans="1:40" s="122" customFormat="1" ht="19.899999999999999" customHeight="1" x14ac:dyDescent="0.2">
      <c r="A1141" s="176"/>
      <c r="B1141" s="39" t="s">
        <v>34</v>
      </c>
      <c r="C1141" s="1">
        <v>4353.7811200000006</v>
      </c>
      <c r="D1141" s="1">
        <v>36.461019999999998</v>
      </c>
      <c r="E1141" s="1">
        <v>36.461019999999998</v>
      </c>
      <c r="F1141" s="1">
        <v>36.461019999999998</v>
      </c>
      <c r="G1141" s="40">
        <f t="shared" si="350"/>
        <v>0</v>
      </c>
      <c r="H1141" s="1"/>
      <c r="I1141" s="1">
        <f>F1141-E1141</f>
        <v>0</v>
      </c>
      <c r="J1141" s="1"/>
      <c r="K1141" s="40"/>
      <c r="L1141" s="1"/>
      <c r="M1141" s="1"/>
      <c r="N1141" s="1"/>
      <c r="O1141" s="40">
        <f t="shared" si="351"/>
        <v>4317.4443499999988</v>
      </c>
      <c r="P1141" s="1"/>
      <c r="Q1141" s="1">
        <v>4308.8093052999984</v>
      </c>
      <c r="R1141" s="1">
        <v>8.6350446999999892</v>
      </c>
      <c r="S1141" s="40">
        <f>T1141+U1141+V1141</f>
        <v>-5603.690070000006</v>
      </c>
      <c r="T1141" s="1"/>
      <c r="U1141" s="1">
        <f>U1137-SUM(U1138:U1140)</f>
        <v>-5613.1321740000058</v>
      </c>
      <c r="V1141" s="1">
        <f>V1137-SUM(V1138:V1140)</f>
        <v>9.4421040000000005</v>
      </c>
      <c r="W1141" s="40">
        <f>X1141+Y1141+Z1141</f>
        <v>-5603.6900699999969</v>
      </c>
      <c r="X1141" s="1"/>
      <c r="Y1141" s="1">
        <f>Y1137-SUM(Y1138:Y1140)</f>
        <v>-5613.1321699999971</v>
      </c>
      <c r="Z1141" s="1">
        <f>Z1137-SUM(Z1138:Z1140)</f>
        <v>9.4420999999999822</v>
      </c>
      <c r="AA1141" s="20">
        <f>AB1141+AC1141+AD1141</f>
        <v>8.6117779574124143E-12</v>
      </c>
      <c r="AB1141" s="1">
        <f t="shared" si="352"/>
        <v>0</v>
      </c>
      <c r="AC1141" s="40">
        <f t="shared" si="352"/>
        <v>4.0000086301006377E-6</v>
      </c>
      <c r="AD1141" s="4">
        <f t="shared" si="352"/>
        <v>-4.0000000183226803E-6</v>
      </c>
      <c r="AE1141" s="40">
        <f t="shared" si="353"/>
        <v>0</v>
      </c>
      <c r="AF1141" s="1"/>
      <c r="AG1141" s="40"/>
      <c r="AH1141" s="4"/>
      <c r="AI1141" s="40"/>
      <c r="AJ1141" s="40"/>
      <c r="AM1141" s="119">
        <f t="shared" si="330"/>
        <v>9.0949470177292824E-12</v>
      </c>
      <c r="AN1141" s="119">
        <f t="shared" si="329"/>
        <v>8.6117779574124143E-12</v>
      </c>
    </row>
    <row r="1142" spans="1:40" s="122" customFormat="1" ht="42.6" customHeight="1" x14ac:dyDescent="0.2">
      <c r="A1142" s="176">
        <v>208</v>
      </c>
      <c r="B1142" s="134" t="s">
        <v>236</v>
      </c>
      <c r="C1142" s="24">
        <v>92487.824890000004</v>
      </c>
      <c r="D1142" s="24">
        <f>SUM(D1143:D1146)</f>
        <v>0</v>
      </c>
      <c r="E1142" s="24">
        <v>0</v>
      </c>
      <c r="F1142" s="24">
        <v>0</v>
      </c>
      <c r="G1142" s="25">
        <f t="shared" si="350"/>
        <v>0</v>
      </c>
      <c r="H1142" s="26"/>
      <c r="I1142" s="26"/>
      <c r="J1142" s="26"/>
      <c r="K1142" s="25">
        <f>L1142+M1142+N1142</f>
        <v>0</v>
      </c>
      <c r="L1142" s="26"/>
      <c r="M1142" s="26"/>
      <c r="N1142" s="26"/>
      <c r="O1142" s="25">
        <f t="shared" si="351"/>
        <v>93954.094444444461</v>
      </c>
      <c r="P1142" s="26">
        <v>21550.9</v>
      </c>
      <c r="Q1142" s="26">
        <v>52130.3</v>
      </c>
      <c r="R1142" s="26">
        <f>R1144+R1145+R1146</f>
        <v>20272.89444444445</v>
      </c>
      <c r="S1142" s="40">
        <f>T1142+U1142+V1142</f>
        <v>91787.371029999995</v>
      </c>
      <c r="T1142" s="1">
        <v>21550.899969999999</v>
      </c>
      <c r="U1142" s="1">
        <v>50570.259100000003</v>
      </c>
      <c r="V1142" s="1">
        <v>19666.211960000001</v>
      </c>
      <c r="W1142" s="25">
        <f>X1142+Y1142+Z1142</f>
        <v>91787.371029999995</v>
      </c>
      <c r="X1142" s="26">
        <v>21550.899969999999</v>
      </c>
      <c r="Y1142" s="26">
        <v>50570.259100000003</v>
      </c>
      <c r="Z1142" s="26">
        <v>19666.211960000001</v>
      </c>
      <c r="AA1142" s="20">
        <f t="shared" ref="AA1142:AA1171" si="354">AB1142+AC1142+AD1142</f>
        <v>0</v>
      </c>
      <c r="AB1142" s="1">
        <f t="shared" si="352"/>
        <v>0</v>
      </c>
      <c r="AC1142" s="40">
        <f t="shared" si="352"/>
        <v>0</v>
      </c>
      <c r="AD1142" s="4">
        <f t="shared" si="352"/>
        <v>0</v>
      </c>
      <c r="AE1142" s="25">
        <f t="shared" si="353"/>
        <v>0</v>
      </c>
      <c r="AF1142" s="26"/>
      <c r="AG1142" s="25"/>
      <c r="AH1142" s="38"/>
      <c r="AI1142" s="192" t="s">
        <v>232</v>
      </c>
      <c r="AJ1142" s="192" t="s">
        <v>232</v>
      </c>
      <c r="AM1142" s="119">
        <f t="shared" si="330"/>
        <v>0</v>
      </c>
      <c r="AN1142" s="119">
        <f t="shared" si="329"/>
        <v>0</v>
      </c>
    </row>
    <row r="1143" spans="1:40" s="122" customFormat="1" ht="19.899999999999999" customHeight="1" x14ac:dyDescent="0.2">
      <c r="A1143" s="176"/>
      <c r="B1143" s="39" t="s">
        <v>31</v>
      </c>
      <c r="C1143" s="1">
        <v>0</v>
      </c>
      <c r="D1143" s="1"/>
      <c r="E1143" s="1">
        <v>0</v>
      </c>
      <c r="F1143" s="1">
        <v>0</v>
      </c>
      <c r="G1143" s="40">
        <f t="shared" si="350"/>
        <v>0</v>
      </c>
      <c r="H1143" s="1"/>
      <c r="I1143" s="1">
        <f>F1143-E1143</f>
        <v>0</v>
      </c>
      <c r="J1143" s="1"/>
      <c r="K1143" s="40"/>
      <c r="L1143" s="1"/>
      <c r="M1143" s="1"/>
      <c r="N1143" s="1"/>
      <c r="O1143" s="40">
        <f>P1143+Q1143+R1143</f>
        <v>0</v>
      </c>
      <c r="P1143" s="1">
        <v>0</v>
      </c>
      <c r="Q1143" s="1">
        <v>0</v>
      </c>
      <c r="R1143" s="1">
        <v>0</v>
      </c>
      <c r="S1143" s="40">
        <v>0</v>
      </c>
      <c r="T1143" s="1"/>
      <c r="U1143" s="1"/>
      <c r="V1143" s="1"/>
      <c r="W1143" s="40">
        <v>0</v>
      </c>
      <c r="X1143" s="1"/>
      <c r="Y1143" s="1"/>
      <c r="Z1143" s="1"/>
      <c r="AA1143" s="20">
        <f t="shared" si="354"/>
        <v>0</v>
      </c>
      <c r="AB1143" s="1">
        <f t="shared" si="352"/>
        <v>0</v>
      </c>
      <c r="AC1143" s="40">
        <f t="shared" si="352"/>
        <v>0</v>
      </c>
      <c r="AD1143" s="4">
        <f t="shared" si="352"/>
        <v>0</v>
      </c>
      <c r="AE1143" s="40">
        <f t="shared" si="353"/>
        <v>0</v>
      </c>
      <c r="AF1143" s="1"/>
      <c r="AG1143" s="40"/>
      <c r="AH1143" s="4"/>
      <c r="AI1143" s="40"/>
      <c r="AJ1143" s="40"/>
      <c r="AM1143" s="119">
        <f t="shared" si="330"/>
        <v>0</v>
      </c>
      <c r="AN1143" s="119">
        <f t="shared" si="329"/>
        <v>0</v>
      </c>
    </row>
    <row r="1144" spans="1:40" s="122" customFormat="1" ht="19.899999999999999" customHeight="1" x14ac:dyDescent="0.2">
      <c r="A1144" s="176"/>
      <c r="B1144" s="39" t="s">
        <v>32</v>
      </c>
      <c r="C1144" s="1">
        <v>85912.608999999997</v>
      </c>
      <c r="D1144" s="1"/>
      <c r="E1144" s="1">
        <v>0</v>
      </c>
      <c r="F1144" s="1">
        <v>0</v>
      </c>
      <c r="G1144" s="40">
        <f t="shared" si="350"/>
        <v>0</v>
      </c>
      <c r="H1144" s="1"/>
      <c r="I1144" s="1">
        <f>F1144-E1144</f>
        <v>0</v>
      </c>
      <c r="J1144" s="1"/>
      <c r="K1144" s="40"/>
      <c r="L1144" s="1"/>
      <c r="M1144" s="1"/>
      <c r="N1144" s="1"/>
      <c r="O1144" s="40">
        <f>P1144+Q1144+R1144</f>
        <v>89076.696597222224</v>
      </c>
      <c r="P1144" s="1">
        <v>21550.9</v>
      </c>
      <c r="Q1144" s="1">
        <v>48618.573550000001</v>
      </c>
      <c r="R1144" s="1">
        <f>Q1144*28/72</f>
        <v>18907.223047222225</v>
      </c>
      <c r="S1144" s="40">
        <v>85912.609000000011</v>
      </c>
      <c r="T1144" s="1">
        <v>21550.899969999999</v>
      </c>
      <c r="U1144" s="1">
        <f>S1144-T1144-V1144</f>
        <v>48392.430440000011</v>
      </c>
      <c r="V1144" s="1">
        <v>15969.278590000002</v>
      </c>
      <c r="W1144" s="40">
        <v>85912.608999999997</v>
      </c>
      <c r="X1144" s="1">
        <v>21550.899969999999</v>
      </c>
      <c r="Y1144" s="1">
        <f>W1144-X1144-Z1144</f>
        <v>48392.430439999996</v>
      </c>
      <c r="Z1144" s="1">
        <v>15969.278590000002</v>
      </c>
      <c r="AA1144" s="20">
        <f t="shared" si="354"/>
        <v>0</v>
      </c>
      <c r="AB1144" s="1">
        <f t="shared" si="352"/>
        <v>0</v>
      </c>
      <c r="AC1144" s="40">
        <f t="shared" si="352"/>
        <v>0</v>
      </c>
      <c r="AD1144" s="4">
        <f t="shared" si="352"/>
        <v>0</v>
      </c>
      <c r="AE1144" s="40">
        <f t="shared" si="353"/>
        <v>0</v>
      </c>
      <c r="AF1144" s="1"/>
      <c r="AG1144" s="40"/>
      <c r="AH1144" s="4"/>
      <c r="AI1144" s="40"/>
      <c r="AJ1144" s="40"/>
      <c r="AM1144" s="119">
        <f t="shared" si="330"/>
        <v>0</v>
      </c>
      <c r="AN1144" s="119">
        <f t="shared" si="329"/>
        <v>0</v>
      </c>
    </row>
    <row r="1145" spans="1:40" s="122" customFormat="1" ht="19.899999999999999" customHeight="1" x14ac:dyDescent="0.2">
      <c r="A1145" s="176"/>
      <c r="B1145" s="39" t="s">
        <v>33</v>
      </c>
      <c r="C1145" s="1">
        <v>3129.3918899999999</v>
      </c>
      <c r="D1145" s="1"/>
      <c r="E1145" s="1">
        <v>0</v>
      </c>
      <c r="F1145" s="1">
        <v>0</v>
      </c>
      <c r="G1145" s="40">
        <f t="shared" si="350"/>
        <v>0</v>
      </c>
      <c r="H1145" s="1"/>
      <c r="I1145" s="1">
        <f>F1145-E1145</f>
        <v>0</v>
      </c>
      <c r="J1145" s="1"/>
      <c r="K1145" s="40"/>
      <c r="L1145" s="1"/>
      <c r="M1145" s="1"/>
      <c r="N1145" s="1"/>
      <c r="O1145" s="40">
        <f>P1145+Q1145+R1145</f>
        <v>3193.3888444847071</v>
      </c>
      <c r="P1145" s="1">
        <v>0</v>
      </c>
      <c r="Q1145" s="1">
        <v>2299.2399680289891</v>
      </c>
      <c r="R1145" s="1">
        <f t="shared" ref="R1145:R1146" si="355">Q1145*28/72</f>
        <v>894.14887645571798</v>
      </c>
      <c r="S1145" s="40">
        <v>3024.7620299999999</v>
      </c>
      <c r="T1145" s="1"/>
      <c r="U1145" s="1">
        <f>S1145-V1145</f>
        <v>2177.8286611999997</v>
      </c>
      <c r="V1145" s="1">
        <v>846.93336880000004</v>
      </c>
      <c r="W1145" s="40">
        <v>3024.7620299999999</v>
      </c>
      <c r="X1145" s="1"/>
      <c r="Y1145" s="1">
        <f>W1145-Z1145</f>
        <v>2177.8286611999997</v>
      </c>
      <c r="Z1145" s="1">
        <v>846.93336880000004</v>
      </c>
      <c r="AA1145" s="20">
        <f t="shared" si="354"/>
        <v>0</v>
      </c>
      <c r="AB1145" s="1">
        <f t="shared" si="352"/>
        <v>0</v>
      </c>
      <c r="AC1145" s="40">
        <f t="shared" si="352"/>
        <v>0</v>
      </c>
      <c r="AD1145" s="4">
        <f t="shared" si="352"/>
        <v>0</v>
      </c>
      <c r="AE1145" s="40">
        <f t="shared" si="353"/>
        <v>0</v>
      </c>
      <c r="AF1145" s="1"/>
      <c r="AG1145" s="40"/>
      <c r="AH1145" s="4"/>
      <c r="AI1145" s="40"/>
      <c r="AJ1145" s="40"/>
      <c r="AM1145" s="119">
        <f t="shared" si="330"/>
        <v>0</v>
      </c>
      <c r="AN1145" s="119">
        <f t="shared" si="329"/>
        <v>0</v>
      </c>
    </row>
    <row r="1146" spans="1:40" s="122" customFormat="1" ht="19.899999999999999" customHeight="1" x14ac:dyDescent="0.2">
      <c r="A1146" s="176"/>
      <c r="B1146" s="39" t="s">
        <v>34</v>
      </c>
      <c r="C1146" s="1">
        <v>3445.8240000000001</v>
      </c>
      <c r="D1146" s="1"/>
      <c r="E1146" s="1">
        <v>0</v>
      </c>
      <c r="F1146" s="1">
        <v>0</v>
      </c>
      <c r="G1146" s="40">
        <f t="shared" si="350"/>
        <v>0</v>
      </c>
      <c r="H1146" s="1"/>
      <c r="I1146" s="1">
        <f>F1146-E1146</f>
        <v>0</v>
      </c>
      <c r="J1146" s="1"/>
      <c r="K1146" s="40"/>
      <c r="L1146" s="1"/>
      <c r="M1146" s="1"/>
      <c r="N1146" s="1"/>
      <c r="O1146" s="40">
        <f>P1146+Q1146+R1146</f>
        <v>1684.0090027375204</v>
      </c>
      <c r="P1146" s="1">
        <v>0</v>
      </c>
      <c r="Q1146" s="1">
        <v>1212.4864819710147</v>
      </c>
      <c r="R1146" s="1">
        <f t="shared" si="355"/>
        <v>471.52252076650569</v>
      </c>
      <c r="S1146" s="40">
        <f>T1146+U1146+V1146</f>
        <v>2849.9999999999891</v>
      </c>
      <c r="T1146" s="1">
        <f>T1142-SUM(T1143:T1145)</f>
        <v>0</v>
      </c>
      <c r="U1146" s="1">
        <f>U1142-SUM(U1143:U1145)</f>
        <v>-1.2000091373920441E-6</v>
      </c>
      <c r="V1146" s="1">
        <f>V1142-SUM(V1143:V1145)</f>
        <v>2850.0000011999982</v>
      </c>
      <c r="W1146" s="40">
        <f>X1146+Y1146+Z1146</f>
        <v>2850.0000000000036</v>
      </c>
      <c r="X1146" s="1">
        <f>X1142-SUM(X1143:X1145)</f>
        <v>0</v>
      </c>
      <c r="Y1146" s="1">
        <f>Y1142-SUM(Y1143:Y1145)</f>
        <v>-1.1999945854768157E-6</v>
      </c>
      <c r="Z1146" s="1">
        <f>Z1142-SUM(Z1143:Z1145)</f>
        <v>2850.0000011999982</v>
      </c>
      <c r="AA1146" s="20">
        <f t="shared" si="354"/>
        <v>1.4551915228366852E-11</v>
      </c>
      <c r="AB1146" s="1">
        <f t="shared" si="352"/>
        <v>0</v>
      </c>
      <c r="AC1146" s="40">
        <f t="shared" si="352"/>
        <v>1.4551915228366852E-11</v>
      </c>
      <c r="AD1146" s="4">
        <f t="shared" si="352"/>
        <v>0</v>
      </c>
      <c r="AE1146" s="40">
        <f t="shared" si="353"/>
        <v>0</v>
      </c>
      <c r="AF1146" s="1"/>
      <c r="AG1146" s="40"/>
      <c r="AH1146" s="4"/>
      <c r="AI1146" s="40"/>
      <c r="AJ1146" s="40"/>
      <c r="AM1146" s="119">
        <f t="shared" si="330"/>
        <v>1.4551915228366852E-11</v>
      </c>
      <c r="AN1146" s="119">
        <f t="shared" si="329"/>
        <v>1.4551915228366852E-11</v>
      </c>
    </row>
    <row r="1147" spans="1:40" s="122" customFormat="1" ht="76.900000000000006" customHeight="1" x14ac:dyDescent="0.2">
      <c r="A1147" s="176">
        <v>209</v>
      </c>
      <c r="B1147" s="193" t="s">
        <v>237</v>
      </c>
      <c r="C1147" s="24">
        <v>34494.669519999996</v>
      </c>
      <c r="D1147" s="24">
        <f>SUM(D1148:D1151)</f>
        <v>0</v>
      </c>
      <c r="E1147" s="24">
        <v>0</v>
      </c>
      <c r="F1147" s="24">
        <v>0</v>
      </c>
      <c r="G1147" s="25">
        <f t="shared" si="350"/>
        <v>0</v>
      </c>
      <c r="H1147" s="26"/>
      <c r="I1147" s="26"/>
      <c r="J1147" s="26"/>
      <c r="K1147" s="25">
        <f>L1147+M1147+N1147</f>
        <v>0</v>
      </c>
      <c r="L1147" s="26"/>
      <c r="M1147" s="26"/>
      <c r="N1147" s="26"/>
      <c r="O1147" s="25">
        <f t="shared" si="351"/>
        <v>34547.148000000001</v>
      </c>
      <c r="P1147" s="26">
        <v>0</v>
      </c>
      <c r="Q1147" s="26">
        <v>21525.599999999999</v>
      </c>
      <c r="R1147" s="26">
        <v>13021.548000000001</v>
      </c>
      <c r="S1147" s="40">
        <f>T1147+U1147+V1147</f>
        <v>34191.358080000005</v>
      </c>
      <c r="T1147" s="1">
        <v>0</v>
      </c>
      <c r="U1147" s="1">
        <v>21170.166710000001</v>
      </c>
      <c r="V1147" s="1">
        <v>13021.19137</v>
      </c>
      <c r="W1147" s="25">
        <f>X1147+Y1147+Z1147</f>
        <v>34191.358079439997</v>
      </c>
      <c r="X1147" s="26">
        <v>0</v>
      </c>
      <c r="Y1147" s="26">
        <v>21170.166709439996</v>
      </c>
      <c r="Z1147" s="26">
        <v>13021.19137</v>
      </c>
      <c r="AA1147" s="20">
        <f t="shared" si="354"/>
        <v>-5.6000499171204865E-7</v>
      </c>
      <c r="AB1147" s="1">
        <f t="shared" si="352"/>
        <v>0</v>
      </c>
      <c r="AC1147" s="40">
        <f t="shared" si="352"/>
        <v>-5.6000499171204865E-7</v>
      </c>
      <c r="AD1147" s="4">
        <f t="shared" si="352"/>
        <v>0</v>
      </c>
      <c r="AE1147" s="25">
        <f t="shared" si="353"/>
        <v>0</v>
      </c>
      <c r="AF1147" s="26"/>
      <c r="AG1147" s="25"/>
      <c r="AH1147" s="38"/>
      <c r="AI1147" s="25" t="s">
        <v>181</v>
      </c>
      <c r="AJ1147" s="25" t="s">
        <v>181</v>
      </c>
      <c r="AM1147" s="119">
        <f t="shared" si="330"/>
        <v>-5.6000862969085574E-7</v>
      </c>
      <c r="AN1147" s="119">
        <f t="shared" si="329"/>
        <v>-5.6000499171204865E-7</v>
      </c>
    </row>
    <row r="1148" spans="1:40" s="122" customFormat="1" ht="19.899999999999999" customHeight="1" x14ac:dyDescent="0.2">
      <c r="A1148" s="176"/>
      <c r="B1148" s="39" t="s">
        <v>31</v>
      </c>
      <c r="C1148" s="1">
        <v>0</v>
      </c>
      <c r="D1148" s="1"/>
      <c r="E1148" s="1">
        <v>0</v>
      </c>
      <c r="F1148" s="1">
        <v>0</v>
      </c>
      <c r="G1148" s="40">
        <f t="shared" si="350"/>
        <v>0</v>
      </c>
      <c r="H1148" s="1"/>
      <c r="I1148" s="1">
        <f>F1148-E1148</f>
        <v>0</v>
      </c>
      <c r="J1148" s="1"/>
      <c r="K1148" s="40"/>
      <c r="L1148" s="1"/>
      <c r="M1148" s="1"/>
      <c r="N1148" s="1"/>
      <c r="O1148" s="40">
        <f t="shared" si="351"/>
        <v>0</v>
      </c>
      <c r="P1148" s="1">
        <v>0</v>
      </c>
      <c r="Q1148" s="1">
        <v>0</v>
      </c>
      <c r="R1148" s="1">
        <v>0</v>
      </c>
      <c r="S1148" s="40">
        <v>0</v>
      </c>
      <c r="T1148" s="1"/>
      <c r="U1148" s="1"/>
      <c r="V1148" s="1"/>
      <c r="W1148" s="40">
        <v>0</v>
      </c>
      <c r="X1148" s="1"/>
      <c r="Y1148" s="1"/>
      <c r="Z1148" s="1"/>
      <c r="AA1148" s="20">
        <f t="shared" si="354"/>
        <v>0</v>
      </c>
      <c r="AB1148" s="1">
        <f t="shared" si="352"/>
        <v>0</v>
      </c>
      <c r="AC1148" s="40">
        <f t="shared" si="352"/>
        <v>0</v>
      </c>
      <c r="AD1148" s="4">
        <f t="shared" si="352"/>
        <v>0</v>
      </c>
      <c r="AE1148" s="40">
        <f t="shared" si="353"/>
        <v>0</v>
      </c>
      <c r="AF1148" s="1"/>
      <c r="AG1148" s="40"/>
      <c r="AH1148" s="4"/>
      <c r="AI1148" s="40"/>
      <c r="AJ1148" s="40"/>
      <c r="AM1148" s="119">
        <f t="shared" si="330"/>
        <v>0</v>
      </c>
      <c r="AN1148" s="119">
        <f t="shared" si="329"/>
        <v>0</v>
      </c>
    </row>
    <row r="1149" spans="1:40" s="122" customFormat="1" ht="19.899999999999999" customHeight="1" x14ac:dyDescent="0.2">
      <c r="A1149" s="176"/>
      <c r="B1149" s="39" t="s">
        <v>32</v>
      </c>
      <c r="C1149" s="1">
        <v>30621.97752</v>
      </c>
      <c r="D1149" s="1"/>
      <c r="E1149" s="1">
        <v>0</v>
      </c>
      <c r="F1149" s="1">
        <v>0</v>
      </c>
      <c r="G1149" s="40">
        <f t="shared" si="350"/>
        <v>0</v>
      </c>
      <c r="H1149" s="1"/>
      <c r="I1149" s="1">
        <f>F1149-E1149</f>
        <v>0</v>
      </c>
      <c r="J1149" s="1"/>
      <c r="K1149" s="40"/>
      <c r="L1149" s="1"/>
      <c r="M1149" s="1"/>
      <c r="N1149" s="1"/>
      <c r="O1149" s="40">
        <f t="shared" si="351"/>
        <v>30621.97752</v>
      </c>
      <c r="P1149" s="1">
        <v>0</v>
      </c>
      <c r="Q1149" s="1">
        <v>17609.62862</v>
      </c>
      <c r="R1149" s="1">
        <v>13012.348900000001</v>
      </c>
      <c r="S1149" s="40">
        <v>30621.97752</v>
      </c>
      <c r="T1149" s="1"/>
      <c r="U1149" s="1">
        <f>S1149-V1149</f>
        <v>17604.355530000001</v>
      </c>
      <c r="V1149" s="1">
        <v>13017.62199</v>
      </c>
      <c r="W1149" s="40">
        <v>30621.97752</v>
      </c>
      <c r="X1149" s="1"/>
      <c r="Y1149" s="1">
        <f>W1149-Z1149</f>
        <v>17604.355530000001</v>
      </c>
      <c r="Z1149" s="1">
        <v>13017.62199</v>
      </c>
      <c r="AA1149" s="20">
        <f t="shared" si="354"/>
        <v>0</v>
      </c>
      <c r="AB1149" s="1">
        <f t="shared" si="352"/>
        <v>0</v>
      </c>
      <c r="AC1149" s="40">
        <f t="shared" si="352"/>
        <v>0</v>
      </c>
      <c r="AD1149" s="4">
        <f t="shared" si="352"/>
        <v>0</v>
      </c>
      <c r="AE1149" s="40">
        <f t="shared" si="353"/>
        <v>0</v>
      </c>
      <c r="AF1149" s="1"/>
      <c r="AG1149" s="40"/>
      <c r="AH1149" s="4"/>
      <c r="AI1149" s="40"/>
      <c r="AJ1149" s="40"/>
      <c r="AM1149" s="119">
        <f t="shared" si="330"/>
        <v>0</v>
      </c>
      <c r="AN1149" s="119">
        <f t="shared" si="329"/>
        <v>0</v>
      </c>
    </row>
    <row r="1150" spans="1:40" s="122" customFormat="1" ht="19.899999999999999" customHeight="1" x14ac:dyDescent="0.2">
      <c r="A1150" s="176"/>
      <c r="B1150" s="39" t="s">
        <v>33</v>
      </c>
      <c r="C1150" s="1">
        <v>2106.0920000000001</v>
      </c>
      <c r="D1150" s="1"/>
      <c r="E1150" s="1">
        <v>0</v>
      </c>
      <c r="F1150" s="1">
        <v>0</v>
      </c>
      <c r="G1150" s="40">
        <f t="shared" si="350"/>
        <v>0</v>
      </c>
      <c r="H1150" s="1"/>
      <c r="I1150" s="1">
        <f>F1150-E1150</f>
        <v>0</v>
      </c>
      <c r="J1150" s="1"/>
      <c r="K1150" s="40"/>
      <c r="L1150" s="1"/>
      <c r="M1150" s="1"/>
      <c r="N1150" s="1"/>
      <c r="O1150" s="40">
        <f t="shared" si="351"/>
        <v>1963.3805600000001</v>
      </c>
      <c r="P1150" s="1">
        <v>0</v>
      </c>
      <c r="Q1150" s="1">
        <v>1961.3451970000001</v>
      </c>
      <c r="R1150" s="1">
        <v>2.0353630000000003</v>
      </c>
      <c r="S1150" s="40">
        <v>1963.3805600000003</v>
      </c>
      <c r="T1150" s="1"/>
      <c r="U1150" s="1">
        <f>S1150-V1150</f>
        <v>1961.4171794400004</v>
      </c>
      <c r="V1150" s="1">
        <v>1.9633805599999998</v>
      </c>
      <c r="W1150" s="40">
        <v>1963.3805600000001</v>
      </c>
      <c r="X1150" s="1"/>
      <c r="Y1150" s="1">
        <f>W1150-Z1150</f>
        <v>1961.4171794400002</v>
      </c>
      <c r="Z1150" s="1">
        <v>1.9633805599999998</v>
      </c>
      <c r="AA1150" s="20">
        <f t="shared" si="354"/>
        <v>0</v>
      </c>
      <c r="AB1150" s="1">
        <f t="shared" si="352"/>
        <v>0</v>
      </c>
      <c r="AC1150" s="40">
        <f t="shared" si="352"/>
        <v>0</v>
      </c>
      <c r="AD1150" s="4">
        <f t="shared" si="352"/>
        <v>0</v>
      </c>
      <c r="AE1150" s="40">
        <f t="shared" si="353"/>
        <v>0</v>
      </c>
      <c r="AF1150" s="1"/>
      <c r="AG1150" s="40"/>
      <c r="AH1150" s="4"/>
      <c r="AI1150" s="40"/>
      <c r="AJ1150" s="40"/>
      <c r="AM1150" s="119">
        <f t="shared" si="330"/>
        <v>0</v>
      </c>
      <c r="AN1150" s="119">
        <f t="shared" si="329"/>
        <v>0</v>
      </c>
    </row>
    <row r="1151" spans="1:40" s="122" customFormat="1" ht="19.899999999999999" customHeight="1" x14ac:dyDescent="0.2">
      <c r="A1151" s="176"/>
      <c r="B1151" s="39" t="s">
        <v>34</v>
      </c>
      <c r="C1151" s="1">
        <v>1766.6000000000001</v>
      </c>
      <c r="D1151" s="1"/>
      <c r="E1151" s="1">
        <v>0</v>
      </c>
      <c r="F1151" s="1">
        <v>0</v>
      </c>
      <c r="G1151" s="40">
        <f t="shared" si="350"/>
        <v>0</v>
      </c>
      <c r="H1151" s="1"/>
      <c r="I1151" s="1">
        <f>F1151-E1151</f>
        <v>0</v>
      </c>
      <c r="J1151" s="1"/>
      <c r="K1151" s="40"/>
      <c r="L1151" s="1"/>
      <c r="M1151" s="1"/>
      <c r="N1151" s="1"/>
      <c r="O1151" s="40">
        <f t="shared" si="351"/>
        <v>1961.7899200000011</v>
      </c>
      <c r="P1151" s="1">
        <v>0</v>
      </c>
      <c r="Q1151" s="1">
        <v>1954.6261830000001</v>
      </c>
      <c r="R1151" s="1">
        <v>7.1637370000009977</v>
      </c>
      <c r="S1151" s="40">
        <f>T1151+U1151+V1151</f>
        <v>1606.0000000000018</v>
      </c>
      <c r="T1151" s="1">
        <f>T1147-SUM(T1148:T1150)</f>
        <v>0</v>
      </c>
      <c r="U1151" s="1">
        <f>U1147-SUM(U1148:U1150)</f>
        <v>1604.3940005600016</v>
      </c>
      <c r="V1151" s="1">
        <f>V1147-SUM(V1148:V1150)</f>
        <v>1.6059994400002324</v>
      </c>
      <c r="W1151" s="40">
        <f>X1151+Y1151+Z1151</f>
        <v>1605.9999994399968</v>
      </c>
      <c r="X1151" s="1">
        <f>X1147-SUM(X1148:X1150)</f>
        <v>0</v>
      </c>
      <c r="Y1151" s="1">
        <f>Y1147-SUM(Y1148:Y1150)</f>
        <v>1604.3939999999966</v>
      </c>
      <c r="Z1151" s="1">
        <f>Z1147-SUM(Z1148:Z1150)</f>
        <v>1.6059994400002324</v>
      </c>
      <c r="AA1151" s="20">
        <f t="shared" si="354"/>
        <v>-5.6000499171204865E-7</v>
      </c>
      <c r="AB1151" s="1">
        <f t="shared" si="352"/>
        <v>0</v>
      </c>
      <c r="AC1151" s="40">
        <f t="shared" si="352"/>
        <v>-5.6000499171204865E-7</v>
      </c>
      <c r="AD1151" s="4">
        <f t="shared" si="352"/>
        <v>0</v>
      </c>
      <c r="AE1151" s="40">
        <f t="shared" si="353"/>
        <v>0</v>
      </c>
      <c r="AF1151" s="1"/>
      <c r="AG1151" s="40"/>
      <c r="AH1151" s="4"/>
      <c r="AI1151" s="40"/>
      <c r="AJ1151" s="40"/>
      <c r="AM1151" s="119">
        <f t="shared" si="330"/>
        <v>-5.6000499171204865E-7</v>
      </c>
      <c r="AN1151" s="119">
        <f t="shared" si="329"/>
        <v>-5.6000499171204865E-7</v>
      </c>
    </row>
    <row r="1152" spans="1:40" s="122" customFormat="1" ht="78.599999999999994" customHeight="1" x14ac:dyDescent="0.2">
      <c r="A1152" s="176">
        <v>210</v>
      </c>
      <c r="B1152" s="193" t="s">
        <v>238</v>
      </c>
      <c r="C1152" s="24">
        <v>4998</v>
      </c>
      <c r="D1152" s="24">
        <f>SUM(D1153:D1156)</f>
        <v>4998</v>
      </c>
      <c r="E1152" s="24">
        <v>0</v>
      </c>
      <c r="F1152" s="24">
        <v>0</v>
      </c>
      <c r="G1152" s="25">
        <f t="shared" si="350"/>
        <v>0</v>
      </c>
      <c r="H1152" s="26"/>
      <c r="I1152" s="26"/>
      <c r="J1152" s="26"/>
      <c r="K1152" s="25">
        <f>L1152+M1152+N1152</f>
        <v>0</v>
      </c>
      <c r="L1152" s="26"/>
      <c r="M1152" s="26"/>
      <c r="N1152" s="26"/>
      <c r="O1152" s="25">
        <f t="shared" si="351"/>
        <v>3521.127</v>
      </c>
      <c r="P1152" s="26">
        <v>0</v>
      </c>
      <c r="Q1152" s="26">
        <v>3500</v>
      </c>
      <c r="R1152" s="26">
        <v>21.127000000000002</v>
      </c>
      <c r="S1152" s="40">
        <f>T1152+U1152+V1152</f>
        <v>3521.127</v>
      </c>
      <c r="T1152" s="1">
        <v>0</v>
      </c>
      <c r="U1152" s="1">
        <v>3500</v>
      </c>
      <c r="V1152" s="1">
        <v>21.126999999999999</v>
      </c>
      <c r="W1152" s="25">
        <f>X1152+Y1152+Z1152</f>
        <v>3521.127</v>
      </c>
      <c r="X1152" s="26">
        <v>0</v>
      </c>
      <c r="Y1152" s="26">
        <v>3500</v>
      </c>
      <c r="Z1152" s="26">
        <v>21.127000000000066</v>
      </c>
      <c r="AA1152" s="20">
        <f t="shared" si="354"/>
        <v>6.7501559897209518E-14</v>
      </c>
      <c r="AB1152" s="1">
        <f t="shared" si="352"/>
        <v>0</v>
      </c>
      <c r="AC1152" s="40">
        <f t="shared" si="352"/>
        <v>0</v>
      </c>
      <c r="AD1152" s="4">
        <f t="shared" si="352"/>
        <v>6.7501559897209518E-14</v>
      </c>
      <c r="AE1152" s="25">
        <f t="shared" si="353"/>
        <v>0</v>
      </c>
      <c r="AF1152" s="26"/>
      <c r="AG1152" s="25"/>
      <c r="AH1152" s="38"/>
      <c r="AI1152" s="25"/>
      <c r="AJ1152" s="25"/>
      <c r="AM1152" s="119">
        <f t="shared" si="330"/>
        <v>0</v>
      </c>
      <c r="AN1152" s="119">
        <f t="shared" si="329"/>
        <v>6.7501559897209518E-14</v>
      </c>
    </row>
    <row r="1153" spans="1:40" s="122" customFormat="1" ht="19.899999999999999" customHeight="1" x14ac:dyDescent="0.2">
      <c r="A1153" s="176"/>
      <c r="B1153" s="39" t="s">
        <v>31</v>
      </c>
      <c r="C1153" s="1">
        <v>4798</v>
      </c>
      <c r="D1153" s="1">
        <f>C1153</f>
        <v>4798</v>
      </c>
      <c r="E1153" s="1">
        <v>0</v>
      </c>
      <c r="F1153" s="1">
        <v>0</v>
      </c>
      <c r="G1153" s="40">
        <f t="shared" si="350"/>
        <v>0</v>
      </c>
      <c r="H1153" s="1"/>
      <c r="I1153" s="1">
        <f>F1153-E1153</f>
        <v>0</v>
      </c>
      <c r="J1153" s="1"/>
      <c r="K1153" s="40"/>
      <c r="L1153" s="1"/>
      <c r="M1153" s="1"/>
      <c r="N1153" s="1"/>
      <c r="O1153" s="40">
        <f t="shared" si="351"/>
        <v>3521.127</v>
      </c>
      <c r="P1153" s="1">
        <v>0</v>
      </c>
      <c r="Q1153" s="1">
        <v>3500</v>
      </c>
      <c r="R1153" s="1">
        <v>21.127000000000002</v>
      </c>
      <c r="S1153" s="40">
        <v>3521.127</v>
      </c>
      <c r="T1153" s="1"/>
      <c r="U1153" s="1">
        <f>S1153-V1153</f>
        <v>3500</v>
      </c>
      <c r="V1153" s="1">
        <v>21.127000000000066</v>
      </c>
      <c r="W1153" s="40">
        <v>3521.127</v>
      </c>
      <c r="X1153" s="1"/>
      <c r="Y1153" s="1">
        <f>W1153-Z1153</f>
        <v>3500</v>
      </c>
      <c r="Z1153" s="1">
        <v>21.127000000000066</v>
      </c>
      <c r="AA1153" s="20">
        <f t="shared" si="354"/>
        <v>0</v>
      </c>
      <c r="AB1153" s="1">
        <f t="shared" ref="AB1153:AD1168" si="356">X1153+H1153-L1153-(T1153-AF1153)</f>
        <v>0</v>
      </c>
      <c r="AC1153" s="40">
        <f t="shared" si="356"/>
        <v>0</v>
      </c>
      <c r="AD1153" s="4">
        <f t="shared" si="356"/>
        <v>0</v>
      </c>
      <c r="AE1153" s="40">
        <f t="shared" si="353"/>
        <v>0</v>
      </c>
      <c r="AF1153" s="1"/>
      <c r="AG1153" s="40"/>
      <c r="AH1153" s="4"/>
      <c r="AI1153" s="40"/>
      <c r="AJ1153" s="40"/>
      <c r="AM1153" s="119">
        <f t="shared" si="330"/>
        <v>0</v>
      </c>
      <c r="AN1153" s="119">
        <f t="shared" si="329"/>
        <v>0</v>
      </c>
    </row>
    <row r="1154" spans="1:40" s="122" customFormat="1" ht="19.899999999999999" customHeight="1" x14ac:dyDescent="0.2">
      <c r="A1154" s="176"/>
      <c r="B1154" s="39" t="s">
        <v>32</v>
      </c>
      <c r="C1154" s="1">
        <v>0</v>
      </c>
      <c r="D1154" s="1"/>
      <c r="E1154" s="1">
        <v>0</v>
      </c>
      <c r="F1154" s="1">
        <v>0</v>
      </c>
      <c r="G1154" s="40">
        <f t="shared" si="350"/>
        <v>0</v>
      </c>
      <c r="H1154" s="1"/>
      <c r="I1154" s="1">
        <f>F1154-E1154</f>
        <v>0</v>
      </c>
      <c r="J1154" s="1"/>
      <c r="K1154" s="40"/>
      <c r="L1154" s="1"/>
      <c r="M1154" s="1"/>
      <c r="N1154" s="1"/>
      <c r="O1154" s="40">
        <f t="shared" si="351"/>
        <v>0</v>
      </c>
      <c r="P1154" s="1">
        <v>0</v>
      </c>
      <c r="Q1154" s="1">
        <v>0</v>
      </c>
      <c r="R1154" s="1">
        <v>0</v>
      </c>
      <c r="S1154" s="40">
        <v>0</v>
      </c>
      <c r="T1154" s="1"/>
      <c r="U1154" s="1"/>
      <c r="V1154" s="1"/>
      <c r="W1154" s="40">
        <v>0</v>
      </c>
      <c r="X1154" s="1"/>
      <c r="Y1154" s="1"/>
      <c r="Z1154" s="1"/>
      <c r="AA1154" s="20">
        <f t="shared" si="354"/>
        <v>0</v>
      </c>
      <c r="AB1154" s="1">
        <f t="shared" si="356"/>
        <v>0</v>
      </c>
      <c r="AC1154" s="40">
        <f t="shared" si="356"/>
        <v>0</v>
      </c>
      <c r="AD1154" s="4">
        <f t="shared" si="356"/>
        <v>0</v>
      </c>
      <c r="AE1154" s="40">
        <f t="shared" si="353"/>
        <v>0</v>
      </c>
      <c r="AF1154" s="1"/>
      <c r="AG1154" s="40"/>
      <c r="AH1154" s="4"/>
      <c r="AI1154" s="40"/>
      <c r="AJ1154" s="40"/>
      <c r="AM1154" s="119">
        <f t="shared" si="330"/>
        <v>0</v>
      </c>
      <c r="AN1154" s="119">
        <f t="shared" si="329"/>
        <v>0</v>
      </c>
    </row>
    <row r="1155" spans="1:40" s="122" customFormat="1" ht="19.899999999999999" customHeight="1" x14ac:dyDescent="0.2">
      <c r="A1155" s="176"/>
      <c r="B1155" s="39" t="s">
        <v>33</v>
      </c>
      <c r="C1155" s="1">
        <v>0</v>
      </c>
      <c r="D1155" s="1"/>
      <c r="E1155" s="1">
        <v>0</v>
      </c>
      <c r="F1155" s="1">
        <v>0</v>
      </c>
      <c r="G1155" s="40">
        <f t="shared" si="350"/>
        <v>0</v>
      </c>
      <c r="H1155" s="1"/>
      <c r="I1155" s="1">
        <f>F1155-E1155</f>
        <v>0</v>
      </c>
      <c r="J1155" s="1"/>
      <c r="K1155" s="40"/>
      <c r="L1155" s="1"/>
      <c r="M1155" s="1"/>
      <c r="N1155" s="1"/>
      <c r="O1155" s="40">
        <f t="shared" si="351"/>
        <v>0</v>
      </c>
      <c r="P1155" s="1">
        <v>0</v>
      </c>
      <c r="Q1155" s="1">
        <v>0</v>
      </c>
      <c r="R1155" s="1">
        <v>0</v>
      </c>
      <c r="S1155" s="40">
        <v>0</v>
      </c>
      <c r="T1155" s="1"/>
      <c r="U1155" s="1"/>
      <c r="V1155" s="1"/>
      <c r="W1155" s="40">
        <v>0</v>
      </c>
      <c r="X1155" s="1"/>
      <c r="Y1155" s="1"/>
      <c r="Z1155" s="1"/>
      <c r="AA1155" s="20">
        <f t="shared" si="354"/>
        <v>0</v>
      </c>
      <c r="AB1155" s="1">
        <f t="shared" si="356"/>
        <v>0</v>
      </c>
      <c r="AC1155" s="40">
        <f t="shared" si="356"/>
        <v>0</v>
      </c>
      <c r="AD1155" s="4">
        <f t="shared" si="356"/>
        <v>0</v>
      </c>
      <c r="AE1155" s="40">
        <f t="shared" si="353"/>
        <v>0</v>
      </c>
      <c r="AF1155" s="1"/>
      <c r="AG1155" s="40"/>
      <c r="AH1155" s="4"/>
      <c r="AI1155" s="40"/>
      <c r="AJ1155" s="40"/>
      <c r="AM1155" s="119">
        <f t="shared" si="330"/>
        <v>0</v>
      </c>
      <c r="AN1155" s="119">
        <f t="shared" si="329"/>
        <v>0</v>
      </c>
    </row>
    <row r="1156" spans="1:40" s="122" customFormat="1" ht="19.899999999999999" customHeight="1" x14ac:dyDescent="0.2">
      <c r="A1156" s="176"/>
      <c r="B1156" s="39" t="s">
        <v>34</v>
      </c>
      <c r="C1156" s="1">
        <v>200</v>
      </c>
      <c r="D1156" s="1">
        <f>C1156</f>
        <v>200</v>
      </c>
      <c r="E1156" s="1">
        <v>0</v>
      </c>
      <c r="F1156" s="1">
        <v>0</v>
      </c>
      <c r="G1156" s="40">
        <f t="shared" si="350"/>
        <v>0</v>
      </c>
      <c r="H1156" s="1"/>
      <c r="I1156" s="1">
        <f>F1156-E1156</f>
        <v>0</v>
      </c>
      <c r="J1156" s="1"/>
      <c r="K1156" s="40"/>
      <c r="L1156" s="1"/>
      <c r="M1156" s="1"/>
      <c r="N1156" s="1"/>
      <c r="O1156" s="40">
        <f t="shared" si="351"/>
        <v>0</v>
      </c>
      <c r="P1156" s="1">
        <v>0</v>
      </c>
      <c r="Q1156" s="1">
        <v>0</v>
      </c>
      <c r="R1156" s="1">
        <v>0</v>
      </c>
      <c r="S1156" s="40">
        <f>T1156+U1156+V1156</f>
        <v>-6.7501559897209518E-14</v>
      </c>
      <c r="T1156" s="1">
        <f>T1152-SUM(T1153:T1155)</f>
        <v>0</v>
      </c>
      <c r="U1156" s="1">
        <f>U1152-SUM(U1153:U1155)</f>
        <v>0</v>
      </c>
      <c r="V1156" s="1">
        <f>V1152-SUM(V1153:V1155)</f>
        <v>-6.7501559897209518E-14</v>
      </c>
      <c r="W1156" s="40">
        <f>X1156+Y1156+Z1156</f>
        <v>0</v>
      </c>
      <c r="X1156" s="1">
        <f>X1152-SUM(X1153:X1155)</f>
        <v>0</v>
      </c>
      <c r="Y1156" s="1">
        <f>Y1152-SUM(Y1153:Y1155)</f>
        <v>0</v>
      </c>
      <c r="Z1156" s="1">
        <f>Z1152-SUM(Z1153:Z1155)</f>
        <v>0</v>
      </c>
      <c r="AA1156" s="20">
        <f t="shared" si="354"/>
        <v>6.7501559897209518E-14</v>
      </c>
      <c r="AB1156" s="1">
        <f t="shared" si="356"/>
        <v>0</v>
      </c>
      <c r="AC1156" s="40">
        <f t="shared" si="356"/>
        <v>0</v>
      </c>
      <c r="AD1156" s="4">
        <f t="shared" si="356"/>
        <v>6.7501559897209518E-14</v>
      </c>
      <c r="AE1156" s="40">
        <f t="shared" si="353"/>
        <v>0</v>
      </c>
      <c r="AF1156" s="1"/>
      <c r="AG1156" s="40"/>
      <c r="AH1156" s="4"/>
      <c r="AI1156" s="40"/>
      <c r="AJ1156" s="40"/>
      <c r="AM1156" s="119">
        <f t="shared" si="330"/>
        <v>6.7501559897209518E-14</v>
      </c>
      <c r="AN1156" s="119">
        <f t="shared" si="329"/>
        <v>6.7501559897209518E-14</v>
      </c>
    </row>
    <row r="1157" spans="1:40" s="122" customFormat="1" ht="78.599999999999994" customHeight="1" x14ac:dyDescent="0.2">
      <c r="A1157" s="176">
        <v>211</v>
      </c>
      <c r="B1157" s="193" t="s">
        <v>239</v>
      </c>
      <c r="C1157" s="24">
        <v>105539.41116</v>
      </c>
      <c r="D1157" s="24">
        <f>SUM(D1158:D1161)</f>
        <v>0</v>
      </c>
      <c r="E1157" s="24">
        <v>0</v>
      </c>
      <c r="F1157" s="24">
        <v>0</v>
      </c>
      <c r="G1157" s="25">
        <f t="shared" si="350"/>
        <v>0</v>
      </c>
      <c r="H1157" s="26"/>
      <c r="I1157" s="26"/>
      <c r="J1157" s="26"/>
      <c r="K1157" s="25">
        <f>L1157+M1157+N1157</f>
        <v>0</v>
      </c>
      <c r="L1157" s="26"/>
      <c r="M1157" s="26"/>
      <c r="N1157" s="26"/>
      <c r="O1157" s="25">
        <f t="shared" si="351"/>
        <v>108500</v>
      </c>
      <c r="P1157" s="26">
        <v>0</v>
      </c>
      <c r="Q1157" s="26">
        <v>98500</v>
      </c>
      <c r="R1157" s="26">
        <v>10000</v>
      </c>
      <c r="S1157" s="40">
        <f>T1157+U1157+V1157</f>
        <v>104814.35648</v>
      </c>
      <c r="T1157" s="1">
        <v>0</v>
      </c>
      <c r="U1157" s="1">
        <v>95098.283850000007</v>
      </c>
      <c r="V1157" s="1">
        <v>9716.0726300000006</v>
      </c>
      <c r="W1157" s="25">
        <f>X1157+Y1157+Z1157</f>
        <v>104814.35648456002</v>
      </c>
      <c r="X1157" s="26">
        <v>0</v>
      </c>
      <c r="Y1157" s="26">
        <v>95098.283854560024</v>
      </c>
      <c r="Z1157" s="26">
        <v>9716.0726300000006</v>
      </c>
      <c r="AA1157" s="20">
        <f t="shared" si="354"/>
        <v>4.5600172597914934E-6</v>
      </c>
      <c r="AB1157" s="1">
        <f t="shared" si="356"/>
        <v>0</v>
      </c>
      <c r="AC1157" s="40">
        <f t="shared" si="356"/>
        <v>4.5600172597914934E-6</v>
      </c>
      <c r="AD1157" s="4">
        <f t="shared" si="356"/>
        <v>0</v>
      </c>
      <c r="AE1157" s="25">
        <f t="shared" si="353"/>
        <v>0</v>
      </c>
      <c r="AF1157" s="26"/>
      <c r="AG1157" s="25"/>
      <c r="AH1157" s="38"/>
      <c r="AI1157" s="25" t="s">
        <v>232</v>
      </c>
      <c r="AJ1157" s="25" t="s">
        <v>232</v>
      </c>
      <c r="AM1157" s="119">
        <f t="shared" si="330"/>
        <v>4.5600172597914934E-6</v>
      </c>
      <c r="AN1157" s="119">
        <f t="shared" si="329"/>
        <v>4.5600172597914934E-6</v>
      </c>
    </row>
    <row r="1158" spans="1:40" s="122" customFormat="1" ht="19.899999999999999" customHeight="1" x14ac:dyDescent="0.2">
      <c r="A1158" s="176"/>
      <c r="B1158" s="39" t="s">
        <v>31</v>
      </c>
      <c r="C1158" s="1">
        <v>0</v>
      </c>
      <c r="D1158" s="1">
        <f>C1158</f>
        <v>0</v>
      </c>
      <c r="E1158" s="1">
        <v>0</v>
      </c>
      <c r="F1158" s="1">
        <v>0</v>
      </c>
      <c r="G1158" s="40">
        <f t="shared" si="350"/>
        <v>0</v>
      </c>
      <c r="H1158" s="1"/>
      <c r="I1158" s="1">
        <f>F1158-E1158</f>
        <v>0</v>
      </c>
      <c r="J1158" s="1"/>
      <c r="K1158" s="40"/>
      <c r="L1158" s="1"/>
      <c r="M1158" s="1"/>
      <c r="N1158" s="1"/>
      <c r="O1158" s="40">
        <f t="shared" si="351"/>
        <v>0</v>
      </c>
      <c r="P1158" s="1">
        <v>0</v>
      </c>
      <c r="Q1158" s="1">
        <v>0</v>
      </c>
      <c r="R1158" s="1">
        <v>0</v>
      </c>
      <c r="S1158" s="40">
        <v>0</v>
      </c>
      <c r="T1158" s="1"/>
      <c r="U1158" s="1"/>
      <c r="V1158" s="1"/>
      <c r="W1158" s="40">
        <v>0</v>
      </c>
      <c r="X1158" s="1"/>
      <c r="Y1158" s="1"/>
      <c r="Z1158" s="1"/>
      <c r="AA1158" s="20">
        <f t="shared" si="354"/>
        <v>0</v>
      </c>
      <c r="AB1158" s="1">
        <f t="shared" si="356"/>
        <v>0</v>
      </c>
      <c r="AC1158" s="40">
        <f t="shared" si="356"/>
        <v>0</v>
      </c>
      <c r="AD1158" s="4">
        <f t="shared" si="356"/>
        <v>0</v>
      </c>
      <c r="AE1158" s="40">
        <f t="shared" si="353"/>
        <v>0</v>
      </c>
      <c r="AF1158" s="1"/>
      <c r="AG1158" s="40"/>
      <c r="AH1158" s="4"/>
      <c r="AI1158" s="40"/>
      <c r="AJ1158" s="40"/>
      <c r="AM1158" s="119">
        <f t="shared" si="330"/>
        <v>0</v>
      </c>
      <c r="AN1158" s="119">
        <f t="shared" si="329"/>
        <v>0</v>
      </c>
    </row>
    <row r="1159" spans="1:40" s="122" customFormat="1" ht="19.899999999999999" customHeight="1" x14ac:dyDescent="0.2">
      <c r="A1159" s="176"/>
      <c r="B1159" s="39" t="s">
        <v>32</v>
      </c>
      <c r="C1159" s="1">
        <v>96046.698629999999</v>
      </c>
      <c r="D1159" s="1"/>
      <c r="E1159" s="1">
        <v>0</v>
      </c>
      <c r="F1159" s="1">
        <v>0</v>
      </c>
      <c r="G1159" s="40">
        <f t="shared" si="350"/>
        <v>0</v>
      </c>
      <c r="H1159" s="1"/>
      <c r="I1159" s="1">
        <f>F1159-E1159</f>
        <v>0</v>
      </c>
      <c r="J1159" s="1"/>
      <c r="K1159" s="40"/>
      <c r="L1159" s="1"/>
      <c r="M1159" s="1"/>
      <c r="N1159" s="1"/>
      <c r="O1159" s="40">
        <f t="shared" si="351"/>
        <v>96046.698629999999</v>
      </c>
      <c r="P1159" s="1">
        <v>0</v>
      </c>
      <c r="Q1159" s="1">
        <v>86103.654905179996</v>
      </c>
      <c r="R1159" s="1">
        <v>9943.0437248200014</v>
      </c>
      <c r="S1159" s="40">
        <v>96046.698629999999</v>
      </c>
      <c r="T1159" s="1"/>
      <c r="U1159" s="1">
        <f>S1159-V1159</f>
        <v>86394.478719999999</v>
      </c>
      <c r="V1159" s="1">
        <v>9652.2199099999998</v>
      </c>
      <c r="W1159" s="40">
        <v>96046.698629999984</v>
      </c>
      <c r="X1159" s="1"/>
      <c r="Y1159" s="1">
        <f>W1159-Z1159</f>
        <v>86394.478719999985</v>
      </c>
      <c r="Z1159" s="1">
        <f>9586.33552+65.88439</f>
        <v>9652.2199099999998</v>
      </c>
      <c r="AA1159" s="20">
        <f t="shared" si="354"/>
        <v>0</v>
      </c>
      <c r="AB1159" s="1">
        <f t="shared" si="356"/>
        <v>0</v>
      </c>
      <c r="AC1159" s="40">
        <f t="shared" si="356"/>
        <v>0</v>
      </c>
      <c r="AD1159" s="4">
        <f t="shared" si="356"/>
        <v>0</v>
      </c>
      <c r="AE1159" s="40">
        <f t="shared" si="353"/>
        <v>0</v>
      </c>
      <c r="AF1159" s="1"/>
      <c r="AG1159" s="40"/>
      <c r="AH1159" s="4"/>
      <c r="AI1159" s="40"/>
      <c r="AJ1159" s="40"/>
      <c r="AM1159" s="119">
        <f t="shared" si="330"/>
        <v>0</v>
      </c>
      <c r="AN1159" s="119">
        <f t="shared" si="329"/>
        <v>0</v>
      </c>
    </row>
    <row r="1160" spans="1:40" s="122" customFormat="1" ht="19.899999999999999" customHeight="1" x14ac:dyDescent="0.2">
      <c r="A1160" s="176"/>
      <c r="B1160" s="39" t="s">
        <v>33</v>
      </c>
      <c r="C1160" s="1">
        <v>5467.9675299999999</v>
      </c>
      <c r="D1160" s="1"/>
      <c r="E1160" s="1">
        <v>0</v>
      </c>
      <c r="F1160" s="1">
        <v>0</v>
      </c>
      <c r="G1160" s="40">
        <f t="shared" si="350"/>
        <v>0</v>
      </c>
      <c r="H1160" s="1"/>
      <c r="I1160" s="1">
        <f>F1160-E1160</f>
        <v>0</v>
      </c>
      <c r="J1160" s="1"/>
      <c r="K1160" s="40"/>
      <c r="L1160" s="1"/>
      <c r="M1160" s="1"/>
      <c r="N1160" s="1"/>
      <c r="O1160" s="40">
        <f t="shared" si="351"/>
        <v>5467.967529999999</v>
      </c>
      <c r="P1160" s="1">
        <v>0</v>
      </c>
      <c r="Q1160" s="1">
        <v>5435.1597248199987</v>
      </c>
      <c r="R1160" s="1">
        <v>32.80780518000001</v>
      </c>
      <c r="S1160" s="40">
        <v>5467.6638499999999</v>
      </c>
      <c r="T1160" s="1"/>
      <c r="U1160" s="1">
        <f>S1160-V1160</f>
        <v>5438.8578799999996</v>
      </c>
      <c r="V1160" s="1">
        <v>28.805969999999959</v>
      </c>
      <c r="W1160" s="40">
        <v>5467.6638499999999</v>
      </c>
      <c r="X1160" s="1"/>
      <c r="Y1160" s="1">
        <f>W1160-Z1160</f>
        <v>5438.8578799999996</v>
      </c>
      <c r="Z1160" s="1">
        <v>28.805969999999959</v>
      </c>
      <c r="AA1160" s="20">
        <f t="shared" si="354"/>
        <v>0</v>
      </c>
      <c r="AB1160" s="1">
        <f t="shared" si="356"/>
        <v>0</v>
      </c>
      <c r="AC1160" s="40">
        <f t="shared" si="356"/>
        <v>0</v>
      </c>
      <c r="AD1160" s="4">
        <f t="shared" si="356"/>
        <v>0</v>
      </c>
      <c r="AE1160" s="40">
        <f t="shared" si="353"/>
        <v>0</v>
      </c>
      <c r="AF1160" s="1"/>
      <c r="AG1160" s="40"/>
      <c r="AH1160" s="4"/>
      <c r="AI1160" s="40"/>
      <c r="AJ1160" s="40"/>
      <c r="AM1160" s="119">
        <f t="shared" si="330"/>
        <v>0</v>
      </c>
      <c r="AN1160" s="119">
        <f t="shared" si="329"/>
        <v>0</v>
      </c>
    </row>
    <row r="1161" spans="1:40" s="122" customFormat="1" ht="19.899999999999999" customHeight="1" x14ac:dyDescent="0.2">
      <c r="A1161" s="176"/>
      <c r="B1161" s="39" t="s">
        <v>34</v>
      </c>
      <c r="C1161" s="1">
        <v>4024.7449999999999</v>
      </c>
      <c r="D1161" s="1"/>
      <c r="E1161" s="1">
        <v>0</v>
      </c>
      <c r="F1161" s="1">
        <v>0</v>
      </c>
      <c r="G1161" s="40">
        <f t="shared" si="350"/>
        <v>0</v>
      </c>
      <c r="H1161" s="1"/>
      <c r="I1161" s="1">
        <f>F1161-E1161</f>
        <v>0</v>
      </c>
      <c r="J1161" s="1"/>
      <c r="K1161" s="40"/>
      <c r="L1161" s="1"/>
      <c r="M1161" s="1"/>
      <c r="N1161" s="1"/>
      <c r="O1161" s="40">
        <f t="shared" si="351"/>
        <v>6985.3338399999675</v>
      </c>
      <c r="P1161" s="1">
        <v>0</v>
      </c>
      <c r="Q1161" s="1">
        <v>6961.1853699999674</v>
      </c>
      <c r="R1161" s="1">
        <v>24.148469999999996</v>
      </c>
      <c r="S1161" s="40">
        <f>T1161+U1161+V1161</f>
        <v>3299.9940000000133</v>
      </c>
      <c r="T1161" s="1">
        <f>T1157-SUM(T1158:T1160)</f>
        <v>0</v>
      </c>
      <c r="U1161" s="1">
        <f>U1157-SUM(U1158:U1160)</f>
        <v>3264.947250000012</v>
      </c>
      <c r="V1161" s="1">
        <f>V1157-SUM(V1158:V1160)</f>
        <v>35.046750000001339</v>
      </c>
      <c r="W1161" s="40">
        <f>X1161+Y1161+Z1161</f>
        <v>3299.9940045600451</v>
      </c>
      <c r="X1161" s="1">
        <f>X1157-SUM(X1158:X1160)</f>
        <v>0</v>
      </c>
      <c r="Y1161" s="1">
        <f>Y1157-SUM(Y1158:Y1160)</f>
        <v>3264.9472545600438</v>
      </c>
      <c r="Z1161" s="1">
        <f>Z1157-SUM(Z1158:Z1160)</f>
        <v>35.046750000001339</v>
      </c>
      <c r="AA1161" s="20">
        <f t="shared" si="354"/>
        <v>4.5600318117067218E-6</v>
      </c>
      <c r="AB1161" s="1">
        <f t="shared" si="356"/>
        <v>0</v>
      </c>
      <c r="AC1161" s="40">
        <f t="shared" si="356"/>
        <v>4.5600318117067218E-6</v>
      </c>
      <c r="AD1161" s="4">
        <f t="shared" si="356"/>
        <v>0</v>
      </c>
      <c r="AE1161" s="40">
        <f t="shared" si="353"/>
        <v>0</v>
      </c>
      <c r="AF1161" s="1"/>
      <c r="AG1161" s="40"/>
      <c r="AH1161" s="4"/>
      <c r="AI1161" s="40"/>
      <c r="AJ1161" s="40"/>
      <c r="AM1161" s="119">
        <f t="shared" si="330"/>
        <v>4.5600318117067218E-6</v>
      </c>
      <c r="AN1161" s="119">
        <f t="shared" si="329"/>
        <v>4.5600318117067218E-6</v>
      </c>
    </row>
    <row r="1162" spans="1:40" s="122" customFormat="1" ht="78.599999999999994" customHeight="1" x14ac:dyDescent="0.2">
      <c r="A1162" s="176">
        <v>212</v>
      </c>
      <c r="B1162" s="193" t="s">
        <v>325</v>
      </c>
      <c r="C1162" s="24">
        <v>53329.97351999997</v>
      </c>
      <c r="D1162" s="24">
        <f>SUM(D1163:D1166)</f>
        <v>1532.4</v>
      </c>
      <c r="E1162" s="24">
        <v>1591.21352</v>
      </c>
      <c r="F1162" s="24">
        <v>1591.21352</v>
      </c>
      <c r="G1162" s="25">
        <f t="shared" si="350"/>
        <v>0</v>
      </c>
      <c r="H1162" s="26"/>
      <c r="I1162" s="26"/>
      <c r="J1162" s="26"/>
      <c r="K1162" s="25">
        <f>L1162+M1162+N1162</f>
        <v>0</v>
      </c>
      <c r="L1162" s="26"/>
      <c r="M1162" s="26"/>
      <c r="N1162" s="26"/>
      <c r="O1162" s="25">
        <f t="shared" si="351"/>
        <v>5005.0060000000003</v>
      </c>
      <c r="P1162" s="26">
        <v>0</v>
      </c>
      <c r="Q1162" s="26">
        <v>5000</v>
      </c>
      <c r="R1162" s="26">
        <v>5.0060000000000002</v>
      </c>
      <c r="S1162" s="40">
        <f>T1162+U1162+V1162</f>
        <v>5004.7185600000003</v>
      </c>
      <c r="T1162" s="1">
        <v>0</v>
      </c>
      <c r="U1162" s="1">
        <v>4999.7138400000003</v>
      </c>
      <c r="V1162" s="1">
        <v>5.0047199999999998</v>
      </c>
      <c r="W1162" s="25">
        <f>X1162+Y1162+Z1162</f>
        <v>5004.7185600000003</v>
      </c>
      <c r="X1162" s="26">
        <v>0</v>
      </c>
      <c r="Y1162" s="26">
        <v>4999.7138400000003</v>
      </c>
      <c r="Z1162" s="26">
        <v>5.0047199999999998</v>
      </c>
      <c r="AA1162" s="20">
        <f t="shared" si="354"/>
        <v>0</v>
      </c>
      <c r="AB1162" s="1">
        <f t="shared" si="356"/>
        <v>0</v>
      </c>
      <c r="AC1162" s="40">
        <f t="shared" si="356"/>
        <v>0</v>
      </c>
      <c r="AD1162" s="4">
        <f t="shared" si="356"/>
        <v>0</v>
      </c>
      <c r="AE1162" s="25">
        <f t="shared" si="353"/>
        <v>0</v>
      </c>
      <c r="AF1162" s="26"/>
      <c r="AG1162" s="25"/>
      <c r="AH1162" s="38"/>
      <c r="AI1162" s="25"/>
      <c r="AJ1162" s="25"/>
      <c r="AM1162" s="119">
        <f t="shared" si="330"/>
        <v>0</v>
      </c>
      <c r="AN1162" s="119">
        <f t="shared" ref="AN1162:AN1225" si="357">AA1162-AE1162</f>
        <v>0</v>
      </c>
    </row>
    <row r="1163" spans="1:40" s="122" customFormat="1" ht="19.899999999999999" customHeight="1" x14ac:dyDescent="0.2">
      <c r="A1163" s="176"/>
      <c r="B1163" s="39" t="s">
        <v>31</v>
      </c>
      <c r="C1163" s="1">
        <v>1532.4</v>
      </c>
      <c r="D1163" s="1">
        <f>C1163</f>
        <v>1532.4</v>
      </c>
      <c r="E1163" s="1">
        <v>1532.3999999999999</v>
      </c>
      <c r="F1163" s="1">
        <v>1532.4</v>
      </c>
      <c r="G1163" s="40">
        <f t="shared" si="350"/>
        <v>0</v>
      </c>
      <c r="H1163" s="1"/>
      <c r="I1163" s="1">
        <f>F1163-E1163</f>
        <v>0</v>
      </c>
      <c r="J1163" s="1"/>
      <c r="K1163" s="40"/>
      <c r="L1163" s="1"/>
      <c r="M1163" s="1"/>
      <c r="N1163" s="1"/>
      <c r="O1163" s="40">
        <f t="shared" si="351"/>
        <v>0</v>
      </c>
      <c r="P1163" s="1">
        <v>0</v>
      </c>
      <c r="Q1163" s="1">
        <v>0</v>
      </c>
      <c r="R1163" s="1">
        <v>0</v>
      </c>
      <c r="S1163" s="40">
        <v>0</v>
      </c>
      <c r="T1163" s="1"/>
      <c r="U1163" s="1"/>
      <c r="V1163" s="1"/>
      <c r="W1163" s="40">
        <v>0</v>
      </c>
      <c r="X1163" s="1"/>
      <c r="Y1163" s="1"/>
      <c r="Z1163" s="1"/>
      <c r="AA1163" s="20">
        <f t="shared" si="354"/>
        <v>0</v>
      </c>
      <c r="AB1163" s="1">
        <f t="shared" si="356"/>
        <v>0</v>
      </c>
      <c r="AC1163" s="40">
        <f t="shared" si="356"/>
        <v>0</v>
      </c>
      <c r="AD1163" s="4">
        <f t="shared" si="356"/>
        <v>0</v>
      </c>
      <c r="AE1163" s="40">
        <f t="shared" si="353"/>
        <v>0</v>
      </c>
      <c r="AF1163" s="1"/>
      <c r="AG1163" s="40"/>
      <c r="AH1163" s="4"/>
      <c r="AI1163" s="40"/>
      <c r="AJ1163" s="40"/>
      <c r="AM1163" s="119">
        <f t="shared" ref="AM1163:AM1226" si="358">G1163+W1163-K1163-S1163</f>
        <v>0</v>
      </c>
      <c r="AN1163" s="119">
        <f t="shared" si="357"/>
        <v>0</v>
      </c>
    </row>
    <row r="1164" spans="1:40" s="122" customFormat="1" ht="19.899999999999999" customHeight="1" x14ac:dyDescent="0.2">
      <c r="A1164" s="176"/>
      <c r="B1164" s="39" t="s">
        <v>32</v>
      </c>
      <c r="C1164" s="1">
        <v>48429.587</v>
      </c>
      <c r="D1164" s="1"/>
      <c r="E1164" s="1">
        <v>0</v>
      </c>
      <c r="F1164" s="1">
        <v>0</v>
      </c>
      <c r="G1164" s="40">
        <f t="shared" si="350"/>
        <v>0</v>
      </c>
      <c r="H1164" s="1"/>
      <c r="I1164" s="1">
        <f>F1164-E1164</f>
        <v>0</v>
      </c>
      <c r="J1164" s="1"/>
      <c r="K1164" s="40"/>
      <c r="L1164" s="1"/>
      <c r="M1164" s="1"/>
      <c r="N1164" s="1"/>
      <c r="O1164" s="40">
        <f t="shared" si="351"/>
        <v>4805.2970000000005</v>
      </c>
      <c r="P1164" s="1">
        <v>0</v>
      </c>
      <c r="Q1164" s="1">
        <v>4800.49071</v>
      </c>
      <c r="R1164" s="1">
        <v>4.8062900000000006</v>
      </c>
      <c r="S1164" s="40">
        <v>4805.0095600000004</v>
      </c>
      <c r="T1164" s="1"/>
      <c r="U1164" s="1">
        <f>S1164-V1164</f>
        <v>4800.2045500000004</v>
      </c>
      <c r="V1164" s="1">
        <v>4.8050100000000002</v>
      </c>
      <c r="W1164" s="40">
        <v>4805.0095600000004</v>
      </c>
      <c r="X1164" s="1"/>
      <c r="Y1164" s="1">
        <f>W1164-Z1164</f>
        <v>4800.2045500000004</v>
      </c>
      <c r="Z1164" s="1">
        <v>4.8050100000000002</v>
      </c>
      <c r="AA1164" s="20">
        <f t="shared" si="354"/>
        <v>0</v>
      </c>
      <c r="AB1164" s="1">
        <f t="shared" si="356"/>
        <v>0</v>
      </c>
      <c r="AC1164" s="40">
        <f t="shared" si="356"/>
        <v>0</v>
      </c>
      <c r="AD1164" s="4">
        <f t="shared" si="356"/>
        <v>0</v>
      </c>
      <c r="AE1164" s="40">
        <f t="shared" si="353"/>
        <v>0</v>
      </c>
      <c r="AF1164" s="1"/>
      <c r="AG1164" s="40"/>
      <c r="AH1164" s="4"/>
      <c r="AI1164" s="40"/>
      <c r="AJ1164" s="40"/>
      <c r="AM1164" s="119">
        <f t="shared" si="358"/>
        <v>0</v>
      </c>
      <c r="AN1164" s="119">
        <f t="shared" si="357"/>
        <v>0</v>
      </c>
    </row>
    <row r="1165" spans="1:40" s="122" customFormat="1" ht="19.899999999999999" customHeight="1" x14ac:dyDescent="0.2">
      <c r="A1165" s="176"/>
      <c r="B1165" s="39" t="s">
        <v>33</v>
      </c>
      <c r="C1165" s="1">
        <v>0</v>
      </c>
      <c r="D1165" s="1"/>
      <c r="E1165" s="1">
        <v>0</v>
      </c>
      <c r="F1165" s="1">
        <v>0</v>
      </c>
      <c r="G1165" s="40">
        <f t="shared" si="350"/>
        <v>0</v>
      </c>
      <c r="H1165" s="1"/>
      <c r="I1165" s="1">
        <f>F1165-E1165</f>
        <v>0</v>
      </c>
      <c r="J1165" s="1"/>
      <c r="K1165" s="40"/>
      <c r="L1165" s="1"/>
      <c r="M1165" s="1"/>
      <c r="N1165" s="1"/>
      <c r="O1165" s="40">
        <f t="shared" si="351"/>
        <v>0</v>
      </c>
      <c r="P1165" s="1">
        <v>0</v>
      </c>
      <c r="Q1165" s="1">
        <v>0</v>
      </c>
      <c r="R1165" s="1">
        <v>0</v>
      </c>
      <c r="S1165" s="40">
        <v>0</v>
      </c>
      <c r="T1165" s="1"/>
      <c r="U1165" s="1"/>
      <c r="V1165" s="1"/>
      <c r="W1165" s="40">
        <v>0</v>
      </c>
      <c r="X1165" s="1"/>
      <c r="Y1165" s="1"/>
      <c r="Z1165" s="1"/>
      <c r="AA1165" s="20">
        <f t="shared" si="354"/>
        <v>0</v>
      </c>
      <c r="AB1165" s="1">
        <f t="shared" si="356"/>
        <v>0</v>
      </c>
      <c r="AC1165" s="40">
        <f t="shared" si="356"/>
        <v>0</v>
      </c>
      <c r="AD1165" s="4">
        <f t="shared" si="356"/>
        <v>0</v>
      </c>
      <c r="AE1165" s="40">
        <f t="shared" si="353"/>
        <v>0</v>
      </c>
      <c r="AF1165" s="1"/>
      <c r="AG1165" s="40"/>
      <c r="AH1165" s="4"/>
      <c r="AI1165" s="40"/>
      <c r="AJ1165" s="40"/>
      <c r="AM1165" s="119">
        <f t="shared" si="358"/>
        <v>0</v>
      </c>
      <c r="AN1165" s="119">
        <f t="shared" si="357"/>
        <v>0</v>
      </c>
    </row>
    <row r="1166" spans="1:40" s="122" customFormat="1" ht="19.899999999999999" customHeight="1" x14ac:dyDescent="0.2">
      <c r="A1166" s="176"/>
      <c r="B1166" s="39" t="s">
        <v>34</v>
      </c>
      <c r="C1166" s="1">
        <v>3367.9865200000004</v>
      </c>
      <c r="D1166" s="1"/>
      <c r="E1166" s="1">
        <v>58.813519999999997</v>
      </c>
      <c r="F1166" s="1">
        <v>58.813519999999997</v>
      </c>
      <c r="G1166" s="40">
        <f t="shared" si="350"/>
        <v>0</v>
      </c>
      <c r="H1166" s="1"/>
      <c r="I1166" s="1">
        <f>F1166-E1166</f>
        <v>0</v>
      </c>
      <c r="J1166" s="1"/>
      <c r="K1166" s="40"/>
      <c r="L1166" s="1"/>
      <c r="M1166" s="1"/>
      <c r="N1166" s="1"/>
      <c r="O1166" s="40">
        <f t="shared" si="351"/>
        <v>199.709</v>
      </c>
      <c r="P1166" s="1">
        <v>0</v>
      </c>
      <c r="Q1166" s="1">
        <v>199.50928999999999</v>
      </c>
      <c r="R1166" s="1">
        <v>0.19971</v>
      </c>
      <c r="S1166" s="40">
        <f>T1166+U1166+V1166</f>
        <v>199.70899999999997</v>
      </c>
      <c r="T1166" s="1">
        <f>T1162-SUM(T1163:T1165)</f>
        <v>0</v>
      </c>
      <c r="U1166" s="1">
        <f>U1162-SUM(U1163:U1165)</f>
        <v>199.50928999999996</v>
      </c>
      <c r="V1166" s="1">
        <f>V1162-SUM(V1163:V1165)</f>
        <v>0.19970999999999961</v>
      </c>
      <c r="W1166" s="40">
        <f>X1166+Y1166+Z1166</f>
        <v>199.70899999999997</v>
      </c>
      <c r="X1166" s="1">
        <f>X1162-SUM(X1163:X1165)</f>
        <v>0</v>
      </c>
      <c r="Y1166" s="1">
        <f>Y1162-SUM(Y1163:Y1165)</f>
        <v>199.50928999999996</v>
      </c>
      <c r="Z1166" s="1">
        <f>Z1162-SUM(Z1163:Z1165)</f>
        <v>0.19970999999999961</v>
      </c>
      <c r="AA1166" s="20">
        <f t="shared" si="354"/>
        <v>0</v>
      </c>
      <c r="AB1166" s="1">
        <f t="shared" si="356"/>
        <v>0</v>
      </c>
      <c r="AC1166" s="40">
        <f t="shared" si="356"/>
        <v>0</v>
      </c>
      <c r="AD1166" s="4">
        <f t="shared" si="356"/>
        <v>0</v>
      </c>
      <c r="AE1166" s="40">
        <f t="shared" si="353"/>
        <v>0</v>
      </c>
      <c r="AF1166" s="1"/>
      <c r="AG1166" s="40"/>
      <c r="AH1166" s="4"/>
      <c r="AI1166" s="40"/>
      <c r="AJ1166" s="40"/>
      <c r="AM1166" s="119">
        <f t="shared" si="358"/>
        <v>0</v>
      </c>
      <c r="AN1166" s="119">
        <f t="shared" si="357"/>
        <v>0</v>
      </c>
    </row>
    <row r="1167" spans="1:40" s="122" customFormat="1" ht="78.599999999999994" customHeight="1" x14ac:dyDescent="0.2">
      <c r="A1167" s="176">
        <v>213</v>
      </c>
      <c r="B1167" s="193" t="s">
        <v>339</v>
      </c>
      <c r="C1167" s="24">
        <v>3446.7523000000001</v>
      </c>
      <c r="D1167" s="24">
        <f>SUM(D1168:D1171)</f>
        <v>3346.82</v>
      </c>
      <c r="E1167" s="24">
        <v>0</v>
      </c>
      <c r="F1167" s="24">
        <v>0</v>
      </c>
      <c r="G1167" s="25">
        <f t="shared" si="350"/>
        <v>0</v>
      </c>
      <c r="H1167" s="26"/>
      <c r="I1167" s="26"/>
      <c r="J1167" s="26"/>
      <c r="K1167" s="25">
        <f>L1167+M1167+N1167</f>
        <v>0</v>
      </c>
      <c r="L1167" s="26"/>
      <c r="M1167" s="26"/>
      <c r="N1167" s="26"/>
      <c r="O1167" s="25">
        <f t="shared" si="351"/>
        <v>2006.019</v>
      </c>
      <c r="P1167" s="26">
        <v>0</v>
      </c>
      <c r="Q1167" s="26">
        <v>2000</v>
      </c>
      <c r="R1167" s="26">
        <v>6.0190000000000001</v>
      </c>
      <c r="S1167" s="40">
        <f>T1167+U1167+V1167</f>
        <v>2000</v>
      </c>
      <c r="T1167" s="1">
        <v>0</v>
      </c>
      <c r="U1167" s="1">
        <v>1994</v>
      </c>
      <c r="V1167" s="1">
        <v>6</v>
      </c>
      <c r="W1167" s="25">
        <f>X1167+Y1167+Z1167</f>
        <v>2000</v>
      </c>
      <c r="X1167" s="26">
        <v>0</v>
      </c>
      <c r="Y1167" s="26">
        <v>1994</v>
      </c>
      <c r="Z1167" s="26">
        <v>6</v>
      </c>
      <c r="AA1167" s="20">
        <f t="shared" si="354"/>
        <v>0</v>
      </c>
      <c r="AB1167" s="1">
        <f t="shared" si="356"/>
        <v>0</v>
      </c>
      <c r="AC1167" s="40">
        <f t="shared" si="356"/>
        <v>0</v>
      </c>
      <c r="AD1167" s="4">
        <f t="shared" si="356"/>
        <v>0</v>
      </c>
      <c r="AE1167" s="25">
        <f t="shared" si="353"/>
        <v>0</v>
      </c>
      <c r="AF1167" s="26"/>
      <c r="AG1167" s="25"/>
      <c r="AH1167" s="38"/>
      <c r="AI1167" s="25"/>
      <c r="AJ1167" s="25"/>
      <c r="AM1167" s="119">
        <f t="shared" si="358"/>
        <v>0</v>
      </c>
      <c r="AN1167" s="119">
        <f t="shared" si="357"/>
        <v>0</v>
      </c>
    </row>
    <row r="1168" spans="1:40" s="122" customFormat="1" ht="19.899999999999999" customHeight="1" x14ac:dyDescent="0.2">
      <c r="A1168" s="176"/>
      <c r="B1168" s="39" t="s">
        <v>31</v>
      </c>
      <c r="C1168" s="1">
        <v>3346.82</v>
      </c>
      <c r="D1168" s="1">
        <f>C1168</f>
        <v>3346.82</v>
      </c>
      <c r="E1168" s="1">
        <v>0</v>
      </c>
      <c r="F1168" s="1">
        <v>0</v>
      </c>
      <c r="G1168" s="40">
        <f t="shared" si="350"/>
        <v>0</v>
      </c>
      <c r="H1168" s="1"/>
      <c r="I1168" s="1">
        <f>F1168-E1168</f>
        <v>0</v>
      </c>
      <c r="J1168" s="1"/>
      <c r="K1168" s="40"/>
      <c r="L1168" s="1"/>
      <c r="M1168" s="1"/>
      <c r="N1168" s="1"/>
      <c r="O1168" s="40">
        <f t="shared" si="351"/>
        <v>2006.019</v>
      </c>
      <c r="P1168" s="1">
        <v>0</v>
      </c>
      <c r="Q1168" s="1">
        <v>2000</v>
      </c>
      <c r="R1168" s="1">
        <v>6.0190000000000001</v>
      </c>
      <c r="S1168" s="40">
        <v>2000</v>
      </c>
      <c r="T1168" s="1"/>
      <c r="U1168" s="1">
        <f>S1168-V1168</f>
        <v>1994</v>
      </c>
      <c r="V1168" s="1">
        <v>6</v>
      </c>
      <c r="W1168" s="40">
        <v>2000</v>
      </c>
      <c r="X1168" s="1"/>
      <c r="Y1168" s="1">
        <f>W1168-Z1168</f>
        <v>1994</v>
      </c>
      <c r="Z1168" s="1">
        <v>6</v>
      </c>
      <c r="AA1168" s="20">
        <f t="shared" si="354"/>
        <v>0</v>
      </c>
      <c r="AB1168" s="1">
        <f t="shared" si="356"/>
        <v>0</v>
      </c>
      <c r="AC1168" s="40">
        <f t="shared" si="356"/>
        <v>0</v>
      </c>
      <c r="AD1168" s="4">
        <f t="shared" si="356"/>
        <v>0</v>
      </c>
      <c r="AE1168" s="40">
        <f t="shared" si="353"/>
        <v>0</v>
      </c>
      <c r="AF1168" s="1"/>
      <c r="AG1168" s="40"/>
      <c r="AH1168" s="4"/>
      <c r="AI1168" s="40"/>
      <c r="AJ1168" s="40"/>
      <c r="AM1168" s="119">
        <f t="shared" si="358"/>
        <v>0</v>
      </c>
      <c r="AN1168" s="119">
        <f t="shared" si="357"/>
        <v>0</v>
      </c>
    </row>
    <row r="1169" spans="1:43" s="122" customFormat="1" ht="19.899999999999999" customHeight="1" x14ac:dyDescent="0.2">
      <c r="A1169" s="176"/>
      <c r="B1169" s="39" t="s">
        <v>32</v>
      </c>
      <c r="C1169" s="1">
        <v>0</v>
      </c>
      <c r="D1169" s="1"/>
      <c r="E1169" s="1">
        <v>0</v>
      </c>
      <c r="F1169" s="1">
        <v>0</v>
      </c>
      <c r="G1169" s="40">
        <f t="shared" si="350"/>
        <v>0</v>
      </c>
      <c r="H1169" s="1"/>
      <c r="I1169" s="1">
        <f>F1169-E1169</f>
        <v>0</v>
      </c>
      <c r="J1169" s="1"/>
      <c r="K1169" s="40"/>
      <c r="L1169" s="1"/>
      <c r="M1169" s="1"/>
      <c r="N1169" s="1"/>
      <c r="O1169" s="40">
        <f t="shared" si="351"/>
        <v>0</v>
      </c>
      <c r="P1169" s="1">
        <v>0</v>
      </c>
      <c r="Q1169" s="1">
        <v>0</v>
      </c>
      <c r="R1169" s="1">
        <v>0</v>
      </c>
      <c r="S1169" s="40">
        <v>0</v>
      </c>
      <c r="T1169" s="1"/>
      <c r="U1169" s="1"/>
      <c r="V1169" s="1"/>
      <c r="W1169" s="40">
        <v>0</v>
      </c>
      <c r="X1169" s="1"/>
      <c r="Y1169" s="1"/>
      <c r="Z1169" s="1"/>
      <c r="AA1169" s="20">
        <f t="shared" si="354"/>
        <v>0</v>
      </c>
      <c r="AB1169" s="1">
        <f t="shared" ref="AB1169:AD1171" si="359">X1169+H1169-L1169-(T1169-AF1169)</f>
        <v>0</v>
      </c>
      <c r="AC1169" s="40">
        <f t="shared" si="359"/>
        <v>0</v>
      </c>
      <c r="AD1169" s="4">
        <f t="shared" si="359"/>
        <v>0</v>
      </c>
      <c r="AE1169" s="40">
        <f t="shared" si="353"/>
        <v>0</v>
      </c>
      <c r="AF1169" s="1"/>
      <c r="AG1169" s="40"/>
      <c r="AH1169" s="4"/>
      <c r="AI1169" s="40"/>
      <c r="AJ1169" s="40"/>
      <c r="AM1169" s="119">
        <f t="shared" si="358"/>
        <v>0</v>
      </c>
      <c r="AN1169" s="119">
        <f t="shared" si="357"/>
        <v>0</v>
      </c>
    </row>
    <row r="1170" spans="1:43" s="122" customFormat="1" ht="19.899999999999999" customHeight="1" x14ac:dyDescent="0.2">
      <c r="A1170" s="176"/>
      <c r="B1170" s="39" t="s">
        <v>33</v>
      </c>
      <c r="C1170" s="1">
        <v>0</v>
      </c>
      <c r="D1170" s="1"/>
      <c r="E1170" s="1">
        <v>0</v>
      </c>
      <c r="F1170" s="1">
        <v>0</v>
      </c>
      <c r="G1170" s="40">
        <f t="shared" si="350"/>
        <v>0</v>
      </c>
      <c r="H1170" s="1"/>
      <c r="I1170" s="1">
        <f>F1170-E1170</f>
        <v>0</v>
      </c>
      <c r="J1170" s="1"/>
      <c r="K1170" s="40"/>
      <c r="L1170" s="1"/>
      <c r="M1170" s="1"/>
      <c r="N1170" s="1"/>
      <c r="O1170" s="40">
        <f t="shared" si="351"/>
        <v>0</v>
      </c>
      <c r="P1170" s="1">
        <v>0</v>
      </c>
      <c r="Q1170" s="1">
        <v>0</v>
      </c>
      <c r="R1170" s="1">
        <v>0</v>
      </c>
      <c r="S1170" s="40">
        <v>0</v>
      </c>
      <c r="T1170" s="1"/>
      <c r="U1170" s="1"/>
      <c r="V1170" s="1"/>
      <c r="W1170" s="40">
        <v>0</v>
      </c>
      <c r="X1170" s="1"/>
      <c r="Y1170" s="1"/>
      <c r="Z1170" s="1"/>
      <c r="AA1170" s="20">
        <f t="shared" si="354"/>
        <v>0</v>
      </c>
      <c r="AB1170" s="1">
        <f t="shared" si="359"/>
        <v>0</v>
      </c>
      <c r="AC1170" s="40">
        <f t="shared" si="359"/>
        <v>0</v>
      </c>
      <c r="AD1170" s="4">
        <f t="shared" si="359"/>
        <v>0</v>
      </c>
      <c r="AE1170" s="40">
        <f t="shared" si="353"/>
        <v>0</v>
      </c>
      <c r="AF1170" s="1"/>
      <c r="AG1170" s="40"/>
      <c r="AH1170" s="4"/>
      <c r="AI1170" s="40"/>
      <c r="AJ1170" s="40"/>
      <c r="AM1170" s="119">
        <f t="shared" si="358"/>
        <v>0</v>
      </c>
      <c r="AN1170" s="119">
        <f t="shared" si="357"/>
        <v>0</v>
      </c>
    </row>
    <row r="1171" spans="1:43" s="122" customFormat="1" ht="19.899999999999999" customHeight="1" x14ac:dyDescent="0.2">
      <c r="A1171" s="176"/>
      <c r="B1171" s="39" t="s">
        <v>34</v>
      </c>
      <c r="C1171" s="1">
        <v>99.932299999999998</v>
      </c>
      <c r="D1171" s="1"/>
      <c r="E1171" s="1">
        <v>0</v>
      </c>
      <c r="F1171" s="1">
        <v>0</v>
      </c>
      <c r="G1171" s="40">
        <f t="shared" si="350"/>
        <v>0</v>
      </c>
      <c r="H1171" s="1"/>
      <c r="I1171" s="1">
        <f>F1171-E1171</f>
        <v>0</v>
      </c>
      <c r="J1171" s="1"/>
      <c r="K1171" s="40"/>
      <c r="L1171" s="1"/>
      <c r="M1171" s="1"/>
      <c r="N1171" s="1"/>
      <c r="O1171" s="40">
        <f t="shared" si="351"/>
        <v>0</v>
      </c>
      <c r="P1171" s="1">
        <v>0</v>
      </c>
      <c r="Q1171" s="1">
        <v>0</v>
      </c>
      <c r="R1171" s="1">
        <v>0</v>
      </c>
      <c r="S1171" s="40">
        <f>T1171+U1171+V1171</f>
        <v>0</v>
      </c>
      <c r="T1171" s="1">
        <f>T1167-SUM(T1168:T1170)</f>
        <v>0</v>
      </c>
      <c r="U1171" s="1">
        <f>U1167-SUM(U1168:U1170)</f>
        <v>0</v>
      </c>
      <c r="V1171" s="1">
        <f>V1167-SUM(V1168:V1170)</f>
        <v>0</v>
      </c>
      <c r="W1171" s="40">
        <f>X1171+Y1171+Z1171</f>
        <v>0</v>
      </c>
      <c r="X1171" s="1">
        <f>X1167-SUM(X1168:X1170)</f>
        <v>0</v>
      </c>
      <c r="Y1171" s="1">
        <f>Y1167-SUM(Y1168:Y1170)</f>
        <v>0</v>
      </c>
      <c r="Z1171" s="1">
        <f>Z1167-SUM(Z1168:Z1170)</f>
        <v>0</v>
      </c>
      <c r="AA1171" s="20">
        <f t="shared" si="354"/>
        <v>0</v>
      </c>
      <c r="AB1171" s="1">
        <f t="shared" si="359"/>
        <v>0</v>
      </c>
      <c r="AC1171" s="40">
        <f t="shared" si="359"/>
        <v>0</v>
      </c>
      <c r="AD1171" s="4">
        <f t="shared" si="359"/>
        <v>0</v>
      </c>
      <c r="AE1171" s="40">
        <f t="shared" si="353"/>
        <v>0</v>
      </c>
      <c r="AF1171" s="1"/>
      <c r="AG1171" s="40"/>
      <c r="AH1171" s="4"/>
      <c r="AI1171" s="40"/>
      <c r="AJ1171" s="40"/>
      <c r="AM1171" s="119">
        <f t="shared" si="358"/>
        <v>0</v>
      </c>
      <c r="AN1171" s="119">
        <f t="shared" si="357"/>
        <v>0</v>
      </c>
    </row>
    <row r="1172" spans="1:43" ht="66" customHeight="1" outlineLevel="1" x14ac:dyDescent="0.2">
      <c r="A1172" s="15">
        <v>214</v>
      </c>
      <c r="B1172" s="194" t="s">
        <v>240</v>
      </c>
      <c r="C1172" s="2">
        <f t="shared" ref="C1172:Z1172" si="360">SUM(C1173:C1176)</f>
        <v>232674.74000000002</v>
      </c>
      <c r="D1172" s="2">
        <f t="shared" si="360"/>
        <v>5068.97</v>
      </c>
      <c r="E1172" s="2">
        <f t="shared" si="360"/>
        <v>207701.11</v>
      </c>
      <c r="F1172" s="2">
        <f t="shared" si="360"/>
        <v>210014.36</v>
      </c>
      <c r="G1172" s="2">
        <f t="shared" si="360"/>
        <v>2313.25</v>
      </c>
      <c r="H1172" s="2">
        <f t="shared" si="360"/>
        <v>0</v>
      </c>
      <c r="I1172" s="2">
        <f t="shared" si="360"/>
        <v>1774.43</v>
      </c>
      <c r="J1172" s="2">
        <f t="shared" si="360"/>
        <v>538.82000000000005</v>
      </c>
      <c r="K1172" s="2">
        <f t="shared" si="360"/>
        <v>0</v>
      </c>
      <c r="L1172" s="2">
        <f t="shared" si="360"/>
        <v>0</v>
      </c>
      <c r="M1172" s="2">
        <f t="shared" si="360"/>
        <v>0</v>
      </c>
      <c r="N1172" s="2">
        <f t="shared" si="360"/>
        <v>0</v>
      </c>
      <c r="O1172" s="2">
        <f t="shared" si="360"/>
        <v>27492.3</v>
      </c>
      <c r="P1172" s="2">
        <f t="shared" si="360"/>
        <v>0</v>
      </c>
      <c r="Q1172" s="2">
        <v>18921.2</v>
      </c>
      <c r="R1172" s="2">
        <f t="shared" si="360"/>
        <v>8571.0999999999985</v>
      </c>
      <c r="S1172" s="40">
        <f t="shared" si="360"/>
        <v>26463.500999999997</v>
      </c>
      <c r="T1172" s="1">
        <f t="shared" si="360"/>
        <v>0</v>
      </c>
      <c r="U1172" s="1">
        <v>18727.9113</v>
      </c>
      <c r="V1172" s="1">
        <f t="shared" si="360"/>
        <v>7735.5929999999998</v>
      </c>
      <c r="W1172" s="40">
        <f t="shared" si="360"/>
        <v>24150.250999999997</v>
      </c>
      <c r="X1172" s="1">
        <f t="shared" si="360"/>
        <v>0</v>
      </c>
      <c r="Y1172" s="1">
        <f t="shared" si="360"/>
        <v>16953.477999999999</v>
      </c>
      <c r="Z1172" s="1">
        <f t="shared" si="360"/>
        <v>7196.7730000000001</v>
      </c>
      <c r="AA1172" s="20">
        <f>AB1172+AC1172+AD1172</f>
        <v>-3.3000000003085006E-3</v>
      </c>
      <c r="AB1172" s="1">
        <f t="shared" ref="AB1172:AD1181" si="361">X1172+H1172-L1172-(T1172-AF1172)</f>
        <v>0</v>
      </c>
      <c r="AC1172" s="40">
        <f t="shared" si="361"/>
        <v>-3.3000000003085006E-3</v>
      </c>
      <c r="AD1172" s="4">
        <f t="shared" si="361"/>
        <v>0</v>
      </c>
      <c r="AE1172" s="40">
        <f>SUM(AE1173:AE1176)</f>
        <v>0</v>
      </c>
      <c r="AF1172" s="1">
        <f>SUM(AF1173:AF1176)</f>
        <v>0</v>
      </c>
      <c r="AG1172" s="40">
        <f>SUM(AG1173:AG1176)</f>
        <v>0</v>
      </c>
      <c r="AH1172" s="4">
        <f>SUM(AH1173:AH1176)</f>
        <v>0</v>
      </c>
      <c r="AI1172" s="40" t="s">
        <v>232</v>
      </c>
      <c r="AJ1172" s="40" t="s">
        <v>232</v>
      </c>
      <c r="AM1172" s="119">
        <f t="shared" si="358"/>
        <v>0</v>
      </c>
      <c r="AN1172" s="119">
        <f t="shared" si="357"/>
        <v>-3.3000000003085006E-3</v>
      </c>
      <c r="AO1172" s="33"/>
      <c r="AQ1172" s="59"/>
    </row>
    <row r="1173" spans="1:43" ht="19.899999999999999" customHeight="1" outlineLevel="1" x14ac:dyDescent="0.2">
      <c r="A1173" s="15"/>
      <c r="B1173" s="194" t="s">
        <v>31</v>
      </c>
      <c r="C1173" s="2">
        <v>5068.97</v>
      </c>
      <c r="D1173" s="2">
        <v>5068.97</v>
      </c>
      <c r="E1173" s="2">
        <v>5068.97</v>
      </c>
      <c r="F1173" s="2">
        <v>5068.97</v>
      </c>
      <c r="G1173" s="40">
        <f>H1173+I1173+J1173</f>
        <v>0</v>
      </c>
      <c r="H1173" s="1"/>
      <c r="I1173" s="1"/>
      <c r="J1173" s="1"/>
      <c r="K1173" s="40">
        <f>L1173+M1173+N1173</f>
        <v>0</v>
      </c>
      <c r="L1173" s="1"/>
      <c r="M1173" s="1"/>
      <c r="N1173" s="1"/>
      <c r="O1173" s="40">
        <f>P1173+Q1173+R1173</f>
        <v>0</v>
      </c>
      <c r="P1173" s="1"/>
      <c r="Q1173" s="1"/>
      <c r="R1173" s="1"/>
      <c r="S1173" s="40">
        <f>T1173+U1173+V1173</f>
        <v>0</v>
      </c>
      <c r="T1173" s="1"/>
      <c r="U1173" s="1"/>
      <c r="V1173" s="1"/>
      <c r="W1173" s="40">
        <f>X1173+Y1173+Z1173</f>
        <v>0</v>
      </c>
      <c r="X1173" s="1"/>
      <c r="Y1173" s="1"/>
      <c r="Z1173" s="1"/>
      <c r="AA1173" s="20">
        <f>AB1173+AC1173+AD1173</f>
        <v>0</v>
      </c>
      <c r="AB1173" s="1">
        <f t="shared" si="361"/>
        <v>0</v>
      </c>
      <c r="AC1173" s="40">
        <f t="shared" si="361"/>
        <v>0</v>
      </c>
      <c r="AD1173" s="4">
        <f t="shared" si="361"/>
        <v>0</v>
      </c>
      <c r="AE1173" s="40">
        <f>AF1173+AG1173+AH1173</f>
        <v>0</v>
      </c>
      <c r="AF1173" s="1"/>
      <c r="AG1173" s="40"/>
      <c r="AH1173" s="4"/>
      <c r="AI1173" s="40"/>
      <c r="AJ1173" s="40"/>
      <c r="AM1173" s="119">
        <f t="shared" si="358"/>
        <v>0</v>
      </c>
      <c r="AN1173" s="119">
        <f t="shared" si="357"/>
        <v>0</v>
      </c>
      <c r="AO1173" s="33"/>
      <c r="AQ1173" s="59"/>
    </row>
    <row r="1174" spans="1:43" ht="19.899999999999999" customHeight="1" outlineLevel="1" x14ac:dyDescent="0.2">
      <c r="A1174" s="15"/>
      <c r="B1174" s="194" t="s">
        <v>32</v>
      </c>
      <c r="C1174" s="2">
        <v>200874.07</v>
      </c>
      <c r="D1174" s="2"/>
      <c r="E1174" s="2">
        <v>180432.78</v>
      </c>
      <c r="F1174" s="2">
        <v>180432.78</v>
      </c>
      <c r="G1174" s="40">
        <f>H1174+I1174+J1174</f>
        <v>0</v>
      </c>
      <c r="H1174" s="1"/>
      <c r="I1174" s="1"/>
      <c r="J1174" s="1"/>
      <c r="K1174" s="40">
        <f>L1174+M1174+N1174</f>
        <v>0</v>
      </c>
      <c r="L1174" s="1"/>
      <c r="M1174" s="1"/>
      <c r="N1174" s="1"/>
      <c r="O1174" s="40">
        <f>P1174+Q1174+R1174</f>
        <v>22711.03</v>
      </c>
      <c r="P1174" s="1"/>
      <c r="Q1174" s="1">
        <f>Q1172-Q1175</f>
        <v>15414.050000000001</v>
      </c>
      <c r="R1174" s="1">
        <v>7296.98</v>
      </c>
      <c r="S1174" s="40">
        <f>T1174+U1174+V1174</f>
        <v>21682.796999999999</v>
      </c>
      <c r="T1174" s="1"/>
      <c r="U1174" s="1">
        <f>Y1174</f>
        <v>15221.324000000001</v>
      </c>
      <c r="V1174" s="1">
        <f>Z1174</f>
        <v>6461.473</v>
      </c>
      <c r="W1174" s="40">
        <f>X1174+Y1174+Z1174</f>
        <v>21682.796999999999</v>
      </c>
      <c r="X1174" s="1"/>
      <c r="Y1174" s="1">
        <v>15221.324000000001</v>
      </c>
      <c r="Z1174" s="1">
        <v>6461.473</v>
      </c>
      <c r="AA1174" s="20">
        <f>AB1174+AC1174+AD1174</f>
        <v>0</v>
      </c>
      <c r="AB1174" s="1">
        <f t="shared" si="361"/>
        <v>0</v>
      </c>
      <c r="AC1174" s="40">
        <f t="shared" si="361"/>
        <v>0</v>
      </c>
      <c r="AD1174" s="4">
        <f t="shared" si="361"/>
        <v>0</v>
      </c>
      <c r="AE1174" s="40">
        <f>AF1174+AG1174+AH1174</f>
        <v>0</v>
      </c>
      <c r="AF1174" s="1"/>
      <c r="AG1174" s="40"/>
      <c r="AH1174" s="4"/>
      <c r="AI1174" s="40"/>
      <c r="AJ1174" s="40"/>
      <c r="AM1174" s="119">
        <f t="shared" si="358"/>
        <v>0</v>
      </c>
      <c r="AN1174" s="119">
        <f t="shared" si="357"/>
        <v>0</v>
      </c>
      <c r="AO1174" s="33"/>
      <c r="AQ1174" s="59"/>
    </row>
    <row r="1175" spans="1:43" ht="19.899999999999999" customHeight="1" outlineLevel="1" x14ac:dyDescent="0.2">
      <c r="A1175" s="15"/>
      <c r="B1175" s="194" t="s">
        <v>33</v>
      </c>
      <c r="C1175" s="2">
        <v>26731.7</v>
      </c>
      <c r="D1175" s="2"/>
      <c r="E1175" s="2">
        <v>22199.360000000001</v>
      </c>
      <c r="F1175" s="2">
        <v>24512.61</v>
      </c>
      <c r="G1175" s="40">
        <f>H1175+I1175+J1175</f>
        <v>2313.25</v>
      </c>
      <c r="H1175" s="1"/>
      <c r="I1175" s="1">
        <v>1774.43</v>
      </c>
      <c r="J1175" s="1">
        <v>538.82000000000005</v>
      </c>
      <c r="K1175" s="40">
        <f>L1175+M1175+N1175</f>
        <v>0</v>
      </c>
      <c r="L1175" s="1"/>
      <c r="M1175" s="1"/>
      <c r="N1175" s="1"/>
      <c r="O1175" s="40">
        <f>P1175+Q1175+R1175</f>
        <v>4781.2700000000004</v>
      </c>
      <c r="P1175" s="1"/>
      <c r="Q1175" s="1">
        <v>3507.15</v>
      </c>
      <c r="R1175" s="1">
        <v>1274.1199999999999</v>
      </c>
      <c r="S1175" s="40">
        <f>T1175+U1175+V1175</f>
        <v>4780.7039999999997</v>
      </c>
      <c r="T1175" s="1"/>
      <c r="U1175" s="1">
        <v>3506.5839999999998</v>
      </c>
      <c r="V1175" s="1">
        <v>1274.1199999999999</v>
      </c>
      <c r="W1175" s="40">
        <f>X1175+Y1175+Z1175</f>
        <v>2467.4539999999997</v>
      </c>
      <c r="X1175" s="1"/>
      <c r="Y1175" s="1">
        <v>1732.154</v>
      </c>
      <c r="Z1175" s="1">
        <v>735.3</v>
      </c>
      <c r="AA1175" s="20">
        <f>AB1175+AC1175+AD1175</f>
        <v>0</v>
      </c>
      <c r="AB1175" s="1">
        <f t="shared" si="361"/>
        <v>0</v>
      </c>
      <c r="AC1175" s="40"/>
      <c r="AD1175" s="4">
        <f>J1175+Z1175-V1175</f>
        <v>0</v>
      </c>
      <c r="AE1175" s="40">
        <f>AF1175+AG1175+AH1175</f>
        <v>0</v>
      </c>
      <c r="AF1175" s="1"/>
      <c r="AG1175" s="40"/>
      <c r="AH1175" s="4"/>
      <c r="AI1175" s="40"/>
      <c r="AJ1175" s="40"/>
      <c r="AM1175" s="119">
        <f t="shared" si="358"/>
        <v>0</v>
      </c>
      <c r="AN1175" s="119">
        <f t="shared" si="357"/>
        <v>0</v>
      </c>
      <c r="AO1175" s="33"/>
      <c r="AQ1175" s="59"/>
    </row>
    <row r="1176" spans="1:43" ht="19.899999999999999" customHeight="1" outlineLevel="1" x14ac:dyDescent="0.2">
      <c r="A1176" s="15"/>
      <c r="B1176" s="194" t="s">
        <v>34</v>
      </c>
      <c r="C1176" s="2"/>
      <c r="D1176" s="2"/>
      <c r="E1176" s="2"/>
      <c r="F1176" s="2"/>
      <c r="G1176" s="40">
        <f>H1176+I1176+J1176</f>
        <v>0</v>
      </c>
      <c r="H1176" s="1"/>
      <c r="I1176" s="1"/>
      <c r="J1176" s="1"/>
      <c r="K1176" s="40">
        <f>L1176+M1176+N1176</f>
        <v>0</v>
      </c>
      <c r="L1176" s="1"/>
      <c r="M1176" s="1"/>
      <c r="N1176" s="1"/>
      <c r="O1176" s="40">
        <f>P1176+Q1176+R1176</f>
        <v>0</v>
      </c>
      <c r="P1176" s="1"/>
      <c r="Q1176" s="1"/>
      <c r="R1176" s="1"/>
      <c r="S1176" s="40">
        <f>T1176+U1176+V1176</f>
        <v>0</v>
      </c>
      <c r="T1176" s="1"/>
      <c r="U1176" s="1"/>
      <c r="V1176" s="1"/>
      <c r="W1176" s="40">
        <f>X1176+Y1176+Z1176</f>
        <v>0</v>
      </c>
      <c r="X1176" s="1"/>
      <c r="Y1176" s="1"/>
      <c r="Z1176" s="1"/>
      <c r="AA1176" s="20">
        <f>AB1176+AC1176+AD1176</f>
        <v>0</v>
      </c>
      <c r="AB1176" s="1">
        <f t="shared" si="361"/>
        <v>0</v>
      </c>
      <c r="AC1176" s="40">
        <f t="shared" si="361"/>
        <v>0</v>
      </c>
      <c r="AD1176" s="4">
        <f t="shared" si="361"/>
        <v>0</v>
      </c>
      <c r="AE1176" s="40">
        <f>AF1176+AG1176+AH1176</f>
        <v>0</v>
      </c>
      <c r="AF1176" s="1"/>
      <c r="AG1176" s="40"/>
      <c r="AH1176" s="4"/>
      <c r="AI1176" s="40"/>
      <c r="AJ1176" s="40"/>
      <c r="AM1176" s="119">
        <f t="shared" si="358"/>
        <v>0</v>
      </c>
      <c r="AN1176" s="119">
        <f t="shared" si="357"/>
        <v>0</v>
      </c>
      <c r="AO1176" s="33"/>
      <c r="AQ1176" s="59"/>
    </row>
    <row r="1177" spans="1:43" ht="65.45" customHeight="1" outlineLevel="1" x14ac:dyDescent="0.2">
      <c r="A1177" s="15">
        <v>215</v>
      </c>
      <c r="B1177" s="194" t="s">
        <v>241</v>
      </c>
      <c r="C1177" s="2">
        <f t="shared" ref="C1177:Z1177" si="362">SUM(C1178:C1181)</f>
        <v>156938.59999999998</v>
      </c>
      <c r="D1177" s="2">
        <f t="shared" si="362"/>
        <v>6972.28</v>
      </c>
      <c r="E1177" s="2">
        <f t="shared" si="362"/>
        <v>156074.51999999999</v>
      </c>
      <c r="F1177" s="2">
        <f t="shared" si="362"/>
        <v>156074.51999999999</v>
      </c>
      <c r="G1177" s="2">
        <f t="shared" si="362"/>
        <v>0</v>
      </c>
      <c r="H1177" s="2">
        <f t="shared" si="362"/>
        <v>0</v>
      </c>
      <c r="I1177" s="2">
        <f t="shared" si="362"/>
        <v>0</v>
      </c>
      <c r="J1177" s="2">
        <f t="shared" si="362"/>
        <v>0</v>
      </c>
      <c r="K1177" s="2">
        <f t="shared" si="362"/>
        <v>0</v>
      </c>
      <c r="L1177" s="2">
        <f t="shared" si="362"/>
        <v>0</v>
      </c>
      <c r="M1177" s="2">
        <f t="shared" si="362"/>
        <v>0</v>
      </c>
      <c r="N1177" s="2">
        <f t="shared" si="362"/>
        <v>0</v>
      </c>
      <c r="O1177" s="2">
        <f t="shared" si="362"/>
        <v>1266.2</v>
      </c>
      <c r="P1177" s="2">
        <f t="shared" si="362"/>
        <v>0</v>
      </c>
      <c r="Q1177" s="2">
        <f t="shared" si="362"/>
        <v>889</v>
      </c>
      <c r="R1177" s="2">
        <f t="shared" si="362"/>
        <v>377.2</v>
      </c>
      <c r="S1177" s="40">
        <f t="shared" si="362"/>
        <v>1265.5990099999999</v>
      </c>
      <c r="T1177" s="1">
        <f t="shared" si="362"/>
        <v>0</v>
      </c>
      <c r="U1177" s="1">
        <f t="shared" si="362"/>
        <v>888.45101</v>
      </c>
      <c r="V1177" s="1">
        <f t="shared" si="362"/>
        <v>377.14800000000002</v>
      </c>
      <c r="W1177" s="40">
        <f t="shared" si="362"/>
        <v>1265.6010000000001</v>
      </c>
      <c r="X1177" s="1">
        <f t="shared" si="362"/>
        <v>0</v>
      </c>
      <c r="Y1177" s="1">
        <f t="shared" si="362"/>
        <v>888.45100000000002</v>
      </c>
      <c r="Z1177" s="1">
        <f t="shared" si="362"/>
        <v>377.15</v>
      </c>
      <c r="AA1177" s="20">
        <f t="shared" ref="AA1177:AA1211" si="363">AB1177+AC1177+AD1177</f>
        <v>1.9899999999779538E-3</v>
      </c>
      <c r="AB1177" s="1">
        <f t="shared" si="361"/>
        <v>0</v>
      </c>
      <c r="AC1177" s="40">
        <f t="shared" si="361"/>
        <v>-9.9999999747524271E-6</v>
      </c>
      <c r="AD1177" s="4">
        <f t="shared" si="361"/>
        <v>1.9999999999527063E-3</v>
      </c>
      <c r="AE1177" s="40">
        <f>SUM(AE1178:AE1181)</f>
        <v>0</v>
      </c>
      <c r="AF1177" s="1">
        <f>SUM(AF1178:AF1181)</f>
        <v>0</v>
      </c>
      <c r="AG1177" s="40">
        <f>SUM(AG1178:AG1181)</f>
        <v>0</v>
      </c>
      <c r="AH1177" s="4">
        <f>SUM(AH1178:AH1181)</f>
        <v>0</v>
      </c>
      <c r="AI1177" s="40" t="s">
        <v>232</v>
      </c>
      <c r="AJ1177" s="40" t="s">
        <v>232</v>
      </c>
      <c r="AM1177" s="119">
        <f t="shared" si="358"/>
        <v>1.9900000002053275E-3</v>
      </c>
      <c r="AN1177" s="119">
        <f t="shared" si="357"/>
        <v>1.9899999999779538E-3</v>
      </c>
      <c r="AO1177" s="33"/>
      <c r="AQ1177" s="59"/>
    </row>
    <row r="1178" spans="1:43" ht="19.899999999999999" customHeight="1" outlineLevel="1" x14ac:dyDescent="0.2">
      <c r="A1178" s="15"/>
      <c r="B1178" s="194" t="s">
        <v>31</v>
      </c>
      <c r="C1178" s="2">
        <v>6972.28</v>
      </c>
      <c r="D1178" s="2">
        <v>6972.28</v>
      </c>
      <c r="E1178" s="2">
        <v>6972.28</v>
      </c>
      <c r="F1178" s="2">
        <v>6972.28</v>
      </c>
      <c r="G1178" s="40">
        <f>H1178+I1178+J1178</f>
        <v>0</v>
      </c>
      <c r="H1178" s="1"/>
      <c r="I1178" s="1"/>
      <c r="J1178" s="1"/>
      <c r="K1178" s="40">
        <f>L1178+M1178+N1178</f>
        <v>0</v>
      </c>
      <c r="L1178" s="1"/>
      <c r="M1178" s="1"/>
      <c r="N1178" s="1"/>
      <c r="O1178" s="40">
        <f>P1178+Q1178+R1178</f>
        <v>0</v>
      </c>
      <c r="P1178" s="1"/>
      <c r="Q1178" s="1"/>
      <c r="R1178" s="1"/>
      <c r="S1178" s="40">
        <f>T1178+U1178+V1178</f>
        <v>0</v>
      </c>
      <c r="T1178" s="1"/>
      <c r="U1178" s="1"/>
      <c r="V1178" s="1"/>
      <c r="W1178" s="40">
        <f>X1178+Y1178+Z1178</f>
        <v>0</v>
      </c>
      <c r="X1178" s="1"/>
      <c r="Y1178" s="1"/>
      <c r="Z1178" s="1"/>
      <c r="AA1178" s="20">
        <f t="shared" si="363"/>
        <v>0</v>
      </c>
      <c r="AB1178" s="1">
        <f t="shared" si="361"/>
        <v>0</v>
      </c>
      <c r="AC1178" s="40">
        <f t="shared" si="361"/>
        <v>0</v>
      </c>
      <c r="AD1178" s="4">
        <f t="shared" si="361"/>
        <v>0</v>
      </c>
      <c r="AE1178" s="40">
        <f>AF1178+AG1178+AH1178</f>
        <v>0</v>
      </c>
      <c r="AF1178" s="1"/>
      <c r="AG1178" s="40"/>
      <c r="AH1178" s="4"/>
      <c r="AI1178" s="40"/>
      <c r="AJ1178" s="40"/>
      <c r="AM1178" s="119">
        <f t="shared" si="358"/>
        <v>0</v>
      </c>
      <c r="AN1178" s="119">
        <f t="shared" si="357"/>
        <v>0</v>
      </c>
      <c r="AO1178" s="33"/>
      <c r="AQ1178" s="59"/>
    </row>
    <row r="1179" spans="1:43" ht="19.899999999999999" customHeight="1" outlineLevel="1" x14ac:dyDescent="0.2">
      <c r="A1179" s="15"/>
      <c r="B1179" s="194" t="s">
        <v>32</v>
      </c>
      <c r="C1179" s="2">
        <v>128938.43</v>
      </c>
      <c r="D1179" s="2"/>
      <c r="E1179" s="2">
        <v>128938.43</v>
      </c>
      <c r="F1179" s="2">
        <v>128938.43</v>
      </c>
      <c r="G1179" s="40">
        <f>H1179+I1179+J1179</f>
        <v>0</v>
      </c>
      <c r="H1179" s="1"/>
      <c r="I1179" s="1"/>
      <c r="J1179" s="1"/>
      <c r="K1179" s="40">
        <f>L1179+M1179+N1179</f>
        <v>0</v>
      </c>
      <c r="L1179" s="1"/>
      <c r="M1179" s="1"/>
      <c r="N1179" s="1"/>
      <c r="O1179" s="40">
        <f>P1179+Q1179+R1179</f>
        <v>0</v>
      </c>
      <c r="P1179" s="1"/>
      <c r="Q1179" s="1"/>
      <c r="R1179" s="1"/>
      <c r="S1179" s="40">
        <f>T1179+U1179+V1179</f>
        <v>0</v>
      </c>
      <c r="T1179" s="1"/>
      <c r="U1179" s="1"/>
      <c r="V1179" s="1"/>
      <c r="W1179" s="40">
        <f>X1179+Y1179+Z1179</f>
        <v>0</v>
      </c>
      <c r="X1179" s="1"/>
      <c r="Y1179" s="1"/>
      <c r="Z1179" s="1"/>
      <c r="AA1179" s="20">
        <f t="shared" si="363"/>
        <v>0</v>
      </c>
      <c r="AB1179" s="1">
        <f t="shared" si="361"/>
        <v>0</v>
      </c>
      <c r="AC1179" s="40">
        <f t="shared" si="361"/>
        <v>0</v>
      </c>
      <c r="AD1179" s="4">
        <f t="shared" si="361"/>
        <v>0</v>
      </c>
      <c r="AE1179" s="40">
        <f>AF1179+AG1179+AH1179</f>
        <v>0</v>
      </c>
      <c r="AF1179" s="1"/>
      <c r="AG1179" s="40"/>
      <c r="AH1179" s="4"/>
      <c r="AI1179" s="40"/>
      <c r="AJ1179" s="40"/>
      <c r="AM1179" s="119">
        <f t="shared" si="358"/>
        <v>0</v>
      </c>
      <c r="AN1179" s="119">
        <f t="shared" si="357"/>
        <v>0</v>
      </c>
      <c r="AO1179" s="33"/>
      <c r="AQ1179" s="59"/>
    </row>
    <row r="1180" spans="1:43" ht="19.899999999999999" customHeight="1" outlineLevel="1" x14ac:dyDescent="0.2">
      <c r="A1180" s="15"/>
      <c r="B1180" s="194" t="s">
        <v>33</v>
      </c>
      <c r="C1180" s="2">
        <v>21027.89</v>
      </c>
      <c r="D1180" s="2"/>
      <c r="E1180" s="2">
        <v>20163.810000000001</v>
      </c>
      <c r="F1180" s="2">
        <v>20163.810000000001</v>
      </c>
      <c r="G1180" s="40">
        <f>H1180+I1180+J1180</f>
        <v>0</v>
      </c>
      <c r="H1180" s="1"/>
      <c r="I1180" s="1"/>
      <c r="J1180" s="1"/>
      <c r="K1180" s="40">
        <f>L1180+M1180+N1180</f>
        <v>0</v>
      </c>
      <c r="L1180" s="1"/>
      <c r="M1180" s="1"/>
      <c r="N1180" s="1"/>
      <c r="O1180" s="40">
        <f>P1180+Q1180+R1180</f>
        <v>1266.2</v>
      </c>
      <c r="P1180" s="1"/>
      <c r="Q1180" s="1">
        <v>889</v>
      </c>
      <c r="R1180" s="1">
        <v>377.2</v>
      </c>
      <c r="S1180" s="40">
        <f>T1180+U1180+V1180</f>
        <v>1265.5990099999999</v>
      </c>
      <c r="T1180" s="1"/>
      <c r="U1180" s="1">
        <v>888.45101</v>
      </c>
      <c r="V1180" s="1">
        <v>377.14800000000002</v>
      </c>
      <c r="W1180" s="40">
        <f>X1180+Y1180+Z1180</f>
        <v>1265.6010000000001</v>
      </c>
      <c r="X1180" s="1"/>
      <c r="Y1180" s="1">
        <v>888.45100000000002</v>
      </c>
      <c r="Z1180" s="1">
        <v>377.15</v>
      </c>
      <c r="AA1180" s="20">
        <f t="shared" si="363"/>
        <v>1.9899999999779538E-3</v>
      </c>
      <c r="AB1180" s="1">
        <f t="shared" si="361"/>
        <v>0</v>
      </c>
      <c r="AC1180" s="40">
        <f t="shared" si="361"/>
        <v>-9.9999999747524271E-6</v>
      </c>
      <c r="AD1180" s="4">
        <f t="shared" si="361"/>
        <v>1.9999999999527063E-3</v>
      </c>
      <c r="AE1180" s="40">
        <f>AF1180+AG1180+AH1180</f>
        <v>0</v>
      </c>
      <c r="AF1180" s="1"/>
      <c r="AG1180" s="40"/>
      <c r="AH1180" s="4"/>
      <c r="AI1180" s="40"/>
      <c r="AJ1180" s="40"/>
      <c r="AM1180" s="119">
        <f t="shared" si="358"/>
        <v>1.9900000002053275E-3</v>
      </c>
      <c r="AN1180" s="119">
        <f t="shared" si="357"/>
        <v>1.9899999999779538E-3</v>
      </c>
      <c r="AO1180" s="33"/>
      <c r="AQ1180" s="59"/>
    </row>
    <row r="1181" spans="1:43" ht="19.899999999999999" customHeight="1" outlineLevel="1" x14ac:dyDescent="0.2">
      <c r="A1181" s="15"/>
      <c r="B1181" s="194" t="s">
        <v>34</v>
      </c>
      <c r="C1181" s="2"/>
      <c r="D1181" s="2"/>
      <c r="E1181" s="2"/>
      <c r="F1181" s="2"/>
      <c r="G1181" s="40">
        <f>H1181+I1181+J1181</f>
        <v>0</v>
      </c>
      <c r="H1181" s="1"/>
      <c r="I1181" s="1"/>
      <c r="J1181" s="1"/>
      <c r="K1181" s="40">
        <f>L1181+M1181+N1181</f>
        <v>0</v>
      </c>
      <c r="L1181" s="1"/>
      <c r="M1181" s="1"/>
      <c r="N1181" s="1"/>
      <c r="O1181" s="40">
        <f>P1181+Q1181+R1181</f>
        <v>0</v>
      </c>
      <c r="P1181" s="1"/>
      <c r="Q1181" s="1"/>
      <c r="R1181" s="1"/>
      <c r="S1181" s="40">
        <f>T1181+U1181+V1181</f>
        <v>0</v>
      </c>
      <c r="T1181" s="1"/>
      <c r="U1181" s="1"/>
      <c r="V1181" s="1"/>
      <c r="W1181" s="40">
        <f>X1181+Y1181+Z1181</f>
        <v>0</v>
      </c>
      <c r="X1181" s="1"/>
      <c r="Y1181" s="1"/>
      <c r="Z1181" s="1"/>
      <c r="AA1181" s="20">
        <f t="shared" si="363"/>
        <v>0</v>
      </c>
      <c r="AB1181" s="1">
        <f t="shared" si="361"/>
        <v>0</v>
      </c>
      <c r="AC1181" s="40">
        <f t="shared" si="361"/>
        <v>0</v>
      </c>
      <c r="AD1181" s="4">
        <f t="shared" si="361"/>
        <v>0</v>
      </c>
      <c r="AE1181" s="40">
        <f>AF1181+AG1181+AH1181</f>
        <v>0</v>
      </c>
      <c r="AF1181" s="1"/>
      <c r="AG1181" s="40"/>
      <c r="AH1181" s="4"/>
      <c r="AI1181" s="40"/>
      <c r="AJ1181" s="40"/>
      <c r="AM1181" s="119">
        <f t="shared" si="358"/>
        <v>0</v>
      </c>
      <c r="AN1181" s="119">
        <f t="shared" si="357"/>
        <v>0</v>
      </c>
      <c r="AO1181" s="33"/>
      <c r="AQ1181" s="59"/>
    </row>
    <row r="1182" spans="1:43" ht="85.9" hidden="1" customHeight="1" outlineLevel="1" x14ac:dyDescent="0.2">
      <c r="A1182" s="15"/>
      <c r="B1182" s="194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40"/>
      <c r="T1182" s="1"/>
      <c r="U1182" s="1"/>
      <c r="V1182" s="1"/>
      <c r="W1182" s="40"/>
      <c r="X1182" s="1"/>
      <c r="Y1182" s="1"/>
      <c r="Z1182" s="1"/>
      <c r="AA1182" s="20"/>
      <c r="AB1182" s="1"/>
      <c r="AC1182" s="40"/>
      <c r="AD1182" s="4"/>
      <c r="AE1182" s="40"/>
      <c r="AF1182" s="1"/>
      <c r="AG1182" s="40"/>
      <c r="AH1182" s="4"/>
      <c r="AI1182" s="40"/>
      <c r="AJ1182" s="40"/>
      <c r="AM1182" s="119"/>
      <c r="AN1182" s="119"/>
      <c r="AO1182" s="33"/>
      <c r="AQ1182" s="59"/>
    </row>
    <row r="1183" spans="1:43" ht="19.899999999999999" hidden="1" customHeight="1" outlineLevel="1" x14ac:dyDescent="0.2">
      <c r="A1183" s="15"/>
      <c r="B1183" s="194"/>
      <c r="C1183" s="2"/>
      <c r="D1183" s="2"/>
      <c r="E1183" s="2"/>
      <c r="F1183" s="2"/>
      <c r="G1183" s="40"/>
      <c r="H1183" s="1"/>
      <c r="I1183" s="1"/>
      <c r="J1183" s="1"/>
      <c r="K1183" s="40"/>
      <c r="L1183" s="1"/>
      <c r="M1183" s="1"/>
      <c r="N1183" s="1"/>
      <c r="O1183" s="40"/>
      <c r="P1183" s="1"/>
      <c r="Q1183" s="1"/>
      <c r="R1183" s="1"/>
      <c r="S1183" s="40"/>
      <c r="T1183" s="1"/>
      <c r="U1183" s="1"/>
      <c r="V1183" s="1"/>
      <c r="W1183" s="40"/>
      <c r="X1183" s="1"/>
      <c r="Y1183" s="1"/>
      <c r="Z1183" s="1"/>
      <c r="AA1183" s="20"/>
      <c r="AB1183" s="1"/>
      <c r="AC1183" s="40"/>
      <c r="AD1183" s="4"/>
      <c r="AE1183" s="40"/>
      <c r="AF1183" s="1"/>
      <c r="AG1183" s="40"/>
      <c r="AH1183" s="4"/>
      <c r="AI1183" s="40"/>
      <c r="AJ1183" s="40"/>
      <c r="AM1183" s="119"/>
      <c r="AN1183" s="119"/>
      <c r="AO1183" s="33"/>
      <c r="AQ1183" s="59"/>
    </row>
    <row r="1184" spans="1:43" ht="19.899999999999999" hidden="1" customHeight="1" outlineLevel="1" x14ac:dyDescent="0.2">
      <c r="A1184" s="15"/>
      <c r="B1184" s="194"/>
      <c r="C1184" s="2"/>
      <c r="D1184" s="2"/>
      <c r="E1184" s="2"/>
      <c r="F1184" s="2"/>
      <c r="G1184" s="40"/>
      <c r="H1184" s="1"/>
      <c r="I1184" s="1"/>
      <c r="J1184" s="1"/>
      <c r="K1184" s="40"/>
      <c r="L1184" s="1"/>
      <c r="M1184" s="1"/>
      <c r="N1184" s="1"/>
      <c r="O1184" s="40"/>
      <c r="P1184" s="1"/>
      <c r="Q1184" s="1"/>
      <c r="R1184" s="1"/>
      <c r="S1184" s="40"/>
      <c r="T1184" s="1"/>
      <c r="U1184" s="1"/>
      <c r="V1184" s="1"/>
      <c r="W1184" s="40"/>
      <c r="X1184" s="1"/>
      <c r="Y1184" s="1"/>
      <c r="Z1184" s="1"/>
      <c r="AA1184" s="20"/>
      <c r="AB1184" s="1"/>
      <c r="AC1184" s="40"/>
      <c r="AD1184" s="4"/>
      <c r="AE1184" s="40"/>
      <c r="AF1184" s="1"/>
      <c r="AG1184" s="40"/>
      <c r="AH1184" s="4"/>
      <c r="AI1184" s="40"/>
      <c r="AJ1184" s="40"/>
      <c r="AM1184" s="119"/>
      <c r="AN1184" s="119"/>
      <c r="AO1184" s="33"/>
      <c r="AQ1184" s="59"/>
    </row>
    <row r="1185" spans="1:43" ht="19.899999999999999" hidden="1" customHeight="1" outlineLevel="1" x14ac:dyDescent="0.2">
      <c r="A1185" s="15"/>
      <c r="B1185" s="194"/>
      <c r="C1185" s="2"/>
      <c r="D1185" s="2"/>
      <c r="E1185" s="2"/>
      <c r="F1185" s="2"/>
      <c r="G1185" s="40"/>
      <c r="H1185" s="1"/>
      <c r="I1185" s="1"/>
      <c r="J1185" s="1"/>
      <c r="K1185" s="40"/>
      <c r="L1185" s="1"/>
      <c r="M1185" s="1"/>
      <c r="N1185" s="1"/>
      <c r="O1185" s="40"/>
      <c r="P1185" s="1"/>
      <c r="Q1185" s="1"/>
      <c r="R1185" s="1"/>
      <c r="S1185" s="40"/>
      <c r="T1185" s="1"/>
      <c r="U1185" s="1"/>
      <c r="V1185" s="1"/>
      <c r="W1185" s="40"/>
      <c r="X1185" s="1"/>
      <c r="Y1185" s="1"/>
      <c r="Z1185" s="1"/>
      <c r="AA1185" s="20"/>
      <c r="AB1185" s="1"/>
      <c r="AC1185" s="40"/>
      <c r="AD1185" s="4"/>
      <c r="AE1185" s="40"/>
      <c r="AF1185" s="1"/>
      <c r="AG1185" s="40"/>
      <c r="AH1185" s="4"/>
      <c r="AI1185" s="40"/>
      <c r="AJ1185" s="40"/>
      <c r="AM1185" s="119"/>
      <c r="AN1185" s="119"/>
      <c r="AO1185" s="33"/>
      <c r="AQ1185" s="59"/>
    </row>
    <row r="1186" spans="1:43" ht="19.899999999999999" hidden="1" customHeight="1" outlineLevel="1" x14ac:dyDescent="0.2">
      <c r="A1186" s="15"/>
      <c r="B1186" s="194"/>
      <c r="C1186" s="2"/>
      <c r="D1186" s="2"/>
      <c r="E1186" s="2"/>
      <c r="F1186" s="2"/>
      <c r="G1186" s="40"/>
      <c r="H1186" s="1"/>
      <c r="I1186" s="1"/>
      <c r="J1186" s="1"/>
      <c r="K1186" s="40"/>
      <c r="L1186" s="1"/>
      <c r="M1186" s="1"/>
      <c r="N1186" s="1"/>
      <c r="O1186" s="40"/>
      <c r="P1186" s="1"/>
      <c r="Q1186" s="1"/>
      <c r="R1186" s="1"/>
      <c r="S1186" s="40"/>
      <c r="T1186" s="1"/>
      <c r="U1186" s="1"/>
      <c r="V1186" s="1"/>
      <c r="W1186" s="40"/>
      <c r="X1186" s="1"/>
      <c r="Y1186" s="1"/>
      <c r="Z1186" s="1"/>
      <c r="AA1186" s="20"/>
      <c r="AB1186" s="1"/>
      <c r="AC1186" s="40"/>
      <c r="AD1186" s="4"/>
      <c r="AE1186" s="40"/>
      <c r="AF1186" s="1"/>
      <c r="AG1186" s="40"/>
      <c r="AH1186" s="4"/>
      <c r="AI1186" s="40"/>
      <c r="AJ1186" s="40"/>
      <c r="AM1186" s="119"/>
      <c r="AN1186" s="119"/>
      <c r="AO1186" s="33"/>
      <c r="AQ1186" s="59"/>
    </row>
    <row r="1187" spans="1:43" ht="63.6" customHeight="1" outlineLevel="1" x14ac:dyDescent="0.2">
      <c r="A1187" s="15">
        <v>216</v>
      </c>
      <c r="B1187" s="194" t="s">
        <v>242</v>
      </c>
      <c r="C1187" s="2">
        <f t="shared" ref="C1187:Z1187" si="364">SUM(C1188:C1191)</f>
        <v>42735</v>
      </c>
      <c r="D1187" s="2">
        <f t="shared" si="364"/>
        <v>0</v>
      </c>
      <c r="E1187" s="2">
        <f t="shared" si="364"/>
        <v>0</v>
      </c>
      <c r="F1187" s="2">
        <f t="shared" si="364"/>
        <v>0</v>
      </c>
      <c r="G1187" s="2">
        <f t="shared" si="364"/>
        <v>0</v>
      </c>
      <c r="H1187" s="2">
        <f t="shared" si="364"/>
        <v>0</v>
      </c>
      <c r="I1187" s="2">
        <f t="shared" si="364"/>
        <v>0</v>
      </c>
      <c r="J1187" s="2">
        <f t="shared" si="364"/>
        <v>0</v>
      </c>
      <c r="K1187" s="2">
        <f t="shared" si="364"/>
        <v>0</v>
      </c>
      <c r="L1187" s="2">
        <f t="shared" si="364"/>
        <v>0</v>
      </c>
      <c r="M1187" s="2">
        <f t="shared" si="364"/>
        <v>0</v>
      </c>
      <c r="N1187" s="2">
        <f t="shared" si="364"/>
        <v>0</v>
      </c>
      <c r="O1187" s="2">
        <f t="shared" si="364"/>
        <v>16000</v>
      </c>
      <c r="P1187" s="2">
        <f t="shared" si="364"/>
        <v>0</v>
      </c>
      <c r="Q1187" s="2">
        <f t="shared" si="364"/>
        <v>11232</v>
      </c>
      <c r="R1187" s="2">
        <f t="shared" si="364"/>
        <v>4768</v>
      </c>
      <c r="S1187" s="40">
        <f t="shared" si="364"/>
        <v>16000</v>
      </c>
      <c r="T1187" s="1">
        <f t="shared" si="364"/>
        <v>0</v>
      </c>
      <c r="U1187" s="1">
        <f t="shared" si="364"/>
        <v>11232</v>
      </c>
      <c r="V1187" s="1">
        <f t="shared" si="364"/>
        <v>4768</v>
      </c>
      <c r="W1187" s="40">
        <f t="shared" si="364"/>
        <v>16000</v>
      </c>
      <c r="X1187" s="1">
        <f t="shared" si="364"/>
        <v>0</v>
      </c>
      <c r="Y1187" s="1">
        <f t="shared" si="364"/>
        <v>11232</v>
      </c>
      <c r="Z1187" s="1">
        <f t="shared" si="364"/>
        <v>4768</v>
      </c>
      <c r="AA1187" s="20">
        <f t="shared" si="363"/>
        <v>0</v>
      </c>
      <c r="AB1187" s="1">
        <f t="shared" ref="AB1187:AD1203" si="365">X1187+H1187-L1187-(T1187-AF1187)</f>
        <v>0</v>
      </c>
      <c r="AC1187" s="40">
        <f t="shared" si="365"/>
        <v>0</v>
      </c>
      <c r="AD1187" s="4">
        <f t="shared" si="365"/>
        <v>0</v>
      </c>
      <c r="AE1187" s="40">
        <f>SUM(AE1188:AE1191)</f>
        <v>0</v>
      </c>
      <c r="AF1187" s="1">
        <f>SUM(AF1188:AF1191)</f>
        <v>0</v>
      </c>
      <c r="AG1187" s="40">
        <f>SUM(AG1188:AG1191)</f>
        <v>0</v>
      </c>
      <c r="AH1187" s="4">
        <f>SUM(AH1188:AH1191)</f>
        <v>0</v>
      </c>
      <c r="AI1187" s="40">
        <f>SUM(AI1188:AI1191)</f>
        <v>0</v>
      </c>
      <c r="AJ1187" s="40"/>
      <c r="AM1187" s="119">
        <f t="shared" si="358"/>
        <v>0</v>
      </c>
      <c r="AN1187" s="119">
        <f t="shared" si="357"/>
        <v>0</v>
      </c>
      <c r="AO1187" s="33"/>
      <c r="AQ1187" s="59"/>
    </row>
    <row r="1188" spans="1:43" ht="19.899999999999999" customHeight="1" outlineLevel="1" x14ac:dyDescent="0.2">
      <c r="A1188" s="15"/>
      <c r="B1188" s="194" t="s">
        <v>31</v>
      </c>
      <c r="C1188" s="2"/>
      <c r="D1188" s="2"/>
      <c r="E1188" s="2"/>
      <c r="F1188" s="2"/>
      <c r="G1188" s="40">
        <f>H1188+I1188+J1188</f>
        <v>0</v>
      </c>
      <c r="H1188" s="1"/>
      <c r="I1188" s="1"/>
      <c r="J1188" s="1"/>
      <c r="K1188" s="40">
        <f>L1188+M1188+N1188</f>
        <v>0</v>
      </c>
      <c r="L1188" s="1"/>
      <c r="M1188" s="1"/>
      <c r="N1188" s="1"/>
      <c r="O1188" s="40">
        <f>P1188+Q1188+R1188</f>
        <v>0</v>
      </c>
      <c r="P1188" s="1"/>
      <c r="Q1188" s="1"/>
      <c r="R1188" s="1"/>
      <c r="S1188" s="40">
        <f>T1188+U1188+V1188</f>
        <v>0</v>
      </c>
      <c r="T1188" s="1"/>
      <c r="U1188" s="1"/>
      <c r="V1188" s="1"/>
      <c r="W1188" s="40">
        <f>X1188+Y1188+Z1188</f>
        <v>0</v>
      </c>
      <c r="X1188" s="1"/>
      <c r="Y1188" s="1"/>
      <c r="Z1188" s="1"/>
      <c r="AA1188" s="20">
        <f t="shared" si="363"/>
        <v>0</v>
      </c>
      <c r="AB1188" s="1">
        <f t="shared" si="365"/>
        <v>0</v>
      </c>
      <c r="AC1188" s="40">
        <f t="shared" si="365"/>
        <v>0</v>
      </c>
      <c r="AD1188" s="4">
        <f t="shared" si="365"/>
        <v>0</v>
      </c>
      <c r="AE1188" s="40">
        <f>AF1188+AG1188+AH1188</f>
        <v>0</v>
      </c>
      <c r="AF1188" s="1"/>
      <c r="AG1188" s="40"/>
      <c r="AH1188" s="4"/>
      <c r="AI1188" s="40"/>
      <c r="AJ1188" s="40"/>
      <c r="AM1188" s="119">
        <f t="shared" si="358"/>
        <v>0</v>
      </c>
      <c r="AN1188" s="119">
        <f t="shared" si="357"/>
        <v>0</v>
      </c>
      <c r="AO1188" s="33"/>
      <c r="AQ1188" s="59"/>
    </row>
    <row r="1189" spans="1:43" ht="19.899999999999999" customHeight="1" outlineLevel="1" x14ac:dyDescent="0.2">
      <c r="A1189" s="15"/>
      <c r="B1189" s="194" t="s">
        <v>32</v>
      </c>
      <c r="C1189" s="2">
        <v>42735</v>
      </c>
      <c r="D1189" s="2"/>
      <c r="E1189" s="2"/>
      <c r="F1189" s="2"/>
      <c r="G1189" s="40">
        <f>H1189+I1189+J1189</f>
        <v>0</v>
      </c>
      <c r="H1189" s="1"/>
      <c r="I1189" s="1"/>
      <c r="J1189" s="1"/>
      <c r="K1189" s="40">
        <f>L1189+M1189+N1189</f>
        <v>0</v>
      </c>
      <c r="L1189" s="1"/>
      <c r="M1189" s="1"/>
      <c r="N1189" s="1"/>
      <c r="O1189" s="40">
        <f>P1189+Q1189+R1189</f>
        <v>16000</v>
      </c>
      <c r="P1189" s="1"/>
      <c r="Q1189" s="1">
        <v>11232</v>
      </c>
      <c r="R1189" s="1">
        <f>Q1189*298/702</f>
        <v>4768</v>
      </c>
      <c r="S1189" s="40">
        <f>T1189+U1189+V1189</f>
        <v>16000</v>
      </c>
      <c r="T1189" s="1"/>
      <c r="U1189" s="1">
        <v>11232</v>
      </c>
      <c r="V1189" s="1">
        <v>4768</v>
      </c>
      <c r="W1189" s="40">
        <f>X1189+Y1189+Z1189</f>
        <v>16000</v>
      </c>
      <c r="X1189" s="1"/>
      <c r="Y1189" s="1">
        <v>11232</v>
      </c>
      <c r="Z1189" s="1">
        <v>4768</v>
      </c>
      <c r="AA1189" s="20">
        <f t="shared" si="363"/>
        <v>0</v>
      </c>
      <c r="AB1189" s="1">
        <f t="shared" si="365"/>
        <v>0</v>
      </c>
      <c r="AC1189" s="40">
        <f t="shared" si="365"/>
        <v>0</v>
      </c>
      <c r="AD1189" s="4">
        <f t="shared" si="365"/>
        <v>0</v>
      </c>
      <c r="AE1189" s="40">
        <f>AF1189+AG1189+AH1189</f>
        <v>0</v>
      </c>
      <c r="AF1189" s="1"/>
      <c r="AG1189" s="40"/>
      <c r="AH1189" s="4"/>
      <c r="AI1189" s="40"/>
      <c r="AJ1189" s="40"/>
      <c r="AM1189" s="119">
        <f t="shared" si="358"/>
        <v>0</v>
      </c>
      <c r="AN1189" s="119">
        <f t="shared" si="357"/>
        <v>0</v>
      </c>
      <c r="AO1189" s="33"/>
      <c r="AQ1189" s="59"/>
    </row>
    <row r="1190" spans="1:43" ht="19.899999999999999" customHeight="1" outlineLevel="1" x14ac:dyDescent="0.2">
      <c r="A1190" s="15"/>
      <c r="B1190" s="194" t="s">
        <v>33</v>
      </c>
      <c r="C1190" s="2"/>
      <c r="D1190" s="2"/>
      <c r="E1190" s="2"/>
      <c r="F1190" s="2"/>
      <c r="G1190" s="40">
        <f>H1190+I1190+J1190</f>
        <v>0</v>
      </c>
      <c r="H1190" s="1"/>
      <c r="I1190" s="1"/>
      <c r="J1190" s="1"/>
      <c r="K1190" s="40">
        <f>L1190+M1190+N1190</f>
        <v>0</v>
      </c>
      <c r="L1190" s="1"/>
      <c r="M1190" s="1"/>
      <c r="N1190" s="1"/>
      <c r="O1190" s="40">
        <f>P1190+Q1190+R1190</f>
        <v>0</v>
      </c>
      <c r="P1190" s="1"/>
      <c r="Q1190" s="1"/>
      <c r="R1190" s="1"/>
      <c r="S1190" s="40">
        <f>T1190+U1190+V1190</f>
        <v>0</v>
      </c>
      <c r="T1190" s="1"/>
      <c r="U1190" s="1"/>
      <c r="V1190" s="1"/>
      <c r="W1190" s="40">
        <f>X1190+Y1190+Z1190</f>
        <v>0</v>
      </c>
      <c r="X1190" s="1"/>
      <c r="Y1190" s="1"/>
      <c r="Z1190" s="1"/>
      <c r="AA1190" s="20">
        <f t="shared" si="363"/>
        <v>0</v>
      </c>
      <c r="AB1190" s="1">
        <f t="shared" si="365"/>
        <v>0</v>
      </c>
      <c r="AC1190" s="40">
        <f t="shared" si="365"/>
        <v>0</v>
      </c>
      <c r="AD1190" s="4">
        <f t="shared" si="365"/>
        <v>0</v>
      </c>
      <c r="AE1190" s="40">
        <f>AF1190+AG1190+AH1190</f>
        <v>0</v>
      </c>
      <c r="AF1190" s="1"/>
      <c r="AG1190" s="40"/>
      <c r="AH1190" s="4"/>
      <c r="AI1190" s="40"/>
      <c r="AJ1190" s="40"/>
      <c r="AM1190" s="119">
        <f t="shared" si="358"/>
        <v>0</v>
      </c>
      <c r="AN1190" s="119">
        <f t="shared" si="357"/>
        <v>0</v>
      </c>
      <c r="AO1190" s="33"/>
      <c r="AQ1190" s="59"/>
    </row>
    <row r="1191" spans="1:43" ht="19.899999999999999" customHeight="1" outlineLevel="1" x14ac:dyDescent="0.2">
      <c r="A1191" s="15"/>
      <c r="B1191" s="194" t="s">
        <v>34</v>
      </c>
      <c r="C1191" s="2"/>
      <c r="D1191" s="2"/>
      <c r="E1191" s="2"/>
      <c r="F1191" s="2"/>
      <c r="G1191" s="40">
        <f>H1191+I1191+J1191</f>
        <v>0</v>
      </c>
      <c r="H1191" s="1"/>
      <c r="I1191" s="1"/>
      <c r="J1191" s="1"/>
      <c r="K1191" s="40">
        <f>L1191+M1191+N1191</f>
        <v>0</v>
      </c>
      <c r="L1191" s="1"/>
      <c r="M1191" s="1"/>
      <c r="N1191" s="1"/>
      <c r="O1191" s="40">
        <f>P1191+Q1191+R1191</f>
        <v>0</v>
      </c>
      <c r="P1191" s="1"/>
      <c r="Q1191" s="1"/>
      <c r="R1191" s="1"/>
      <c r="S1191" s="40">
        <f>T1191+U1191+V1191</f>
        <v>0</v>
      </c>
      <c r="T1191" s="1"/>
      <c r="U1191" s="1"/>
      <c r="V1191" s="1"/>
      <c r="W1191" s="40">
        <f>X1191+Y1191+Z1191</f>
        <v>0</v>
      </c>
      <c r="X1191" s="1"/>
      <c r="Y1191" s="1"/>
      <c r="Z1191" s="1"/>
      <c r="AA1191" s="20">
        <f t="shared" si="363"/>
        <v>0</v>
      </c>
      <c r="AB1191" s="1">
        <f t="shared" si="365"/>
        <v>0</v>
      </c>
      <c r="AC1191" s="40">
        <f t="shared" si="365"/>
        <v>0</v>
      </c>
      <c r="AD1191" s="4">
        <f t="shared" si="365"/>
        <v>0</v>
      </c>
      <c r="AE1191" s="40">
        <f>AF1191+AG1191+AH1191</f>
        <v>0</v>
      </c>
      <c r="AF1191" s="1"/>
      <c r="AG1191" s="40"/>
      <c r="AH1191" s="4"/>
      <c r="AI1191" s="40"/>
      <c r="AJ1191" s="40"/>
      <c r="AM1191" s="119">
        <f t="shared" si="358"/>
        <v>0</v>
      </c>
      <c r="AN1191" s="119">
        <f t="shared" si="357"/>
        <v>0</v>
      </c>
      <c r="AO1191" s="33"/>
      <c r="AQ1191" s="59"/>
    </row>
    <row r="1192" spans="1:43" ht="61.5" customHeight="1" outlineLevel="1" x14ac:dyDescent="0.2">
      <c r="A1192" s="15">
        <v>217</v>
      </c>
      <c r="B1192" s="194" t="s">
        <v>272</v>
      </c>
      <c r="C1192" s="2">
        <f t="shared" ref="C1192:Z1192" si="366">SUM(C1193:C1196)</f>
        <v>103953.56999999999</v>
      </c>
      <c r="D1192" s="2">
        <f t="shared" si="366"/>
        <v>2443.0300000000002</v>
      </c>
      <c r="E1192" s="2">
        <f t="shared" si="366"/>
        <v>40810.97</v>
      </c>
      <c r="F1192" s="2">
        <f t="shared" si="366"/>
        <v>40810.97</v>
      </c>
      <c r="G1192" s="2">
        <f t="shared" si="366"/>
        <v>0</v>
      </c>
      <c r="H1192" s="2">
        <f t="shared" si="366"/>
        <v>0</v>
      </c>
      <c r="I1192" s="2">
        <f t="shared" si="366"/>
        <v>0</v>
      </c>
      <c r="J1192" s="2">
        <f t="shared" si="366"/>
        <v>0</v>
      </c>
      <c r="K1192" s="2">
        <f t="shared" si="366"/>
        <v>0</v>
      </c>
      <c r="L1192" s="2">
        <f t="shared" si="366"/>
        <v>0</v>
      </c>
      <c r="M1192" s="2">
        <f t="shared" si="366"/>
        <v>0</v>
      </c>
      <c r="N1192" s="2">
        <f t="shared" si="366"/>
        <v>0</v>
      </c>
      <c r="O1192" s="2">
        <f>P1192+Q1192+R1192</f>
        <v>63142.07</v>
      </c>
      <c r="P1192" s="2">
        <f t="shared" si="366"/>
        <v>0</v>
      </c>
      <c r="Q1192" s="2">
        <v>62890</v>
      </c>
      <c r="R1192" s="2">
        <f>R1194+R1195+R1196</f>
        <v>252.07000000000002</v>
      </c>
      <c r="S1192" s="40">
        <f t="shared" si="366"/>
        <v>63017.18</v>
      </c>
      <c r="T1192" s="1">
        <f t="shared" si="366"/>
        <v>0</v>
      </c>
      <c r="U1192" s="1">
        <f t="shared" si="366"/>
        <v>62765.11</v>
      </c>
      <c r="V1192" s="1">
        <f t="shared" si="366"/>
        <v>252.07000000000002</v>
      </c>
      <c r="W1192" s="40">
        <f t="shared" si="366"/>
        <v>63017.18</v>
      </c>
      <c r="X1192" s="1">
        <f t="shared" si="366"/>
        <v>0</v>
      </c>
      <c r="Y1192" s="1">
        <f t="shared" si="366"/>
        <v>62765.11</v>
      </c>
      <c r="Z1192" s="1">
        <f t="shared" si="366"/>
        <v>252.07000000000002</v>
      </c>
      <c r="AA1192" s="20">
        <f t="shared" si="363"/>
        <v>0</v>
      </c>
      <c r="AB1192" s="1">
        <f t="shared" si="365"/>
        <v>0</v>
      </c>
      <c r="AC1192" s="40">
        <f t="shared" si="365"/>
        <v>0</v>
      </c>
      <c r="AD1192" s="4">
        <f t="shared" si="365"/>
        <v>0</v>
      </c>
      <c r="AE1192" s="40">
        <f>SUM(AE1193:AE1196)</f>
        <v>0</v>
      </c>
      <c r="AF1192" s="1">
        <f>SUM(AF1193:AF1196)</f>
        <v>0</v>
      </c>
      <c r="AG1192" s="40">
        <f>SUM(AG1193:AG1196)</f>
        <v>0</v>
      </c>
      <c r="AH1192" s="4">
        <f>SUM(AH1193:AH1196)</f>
        <v>0</v>
      </c>
      <c r="AI1192" s="40" t="s">
        <v>232</v>
      </c>
      <c r="AJ1192" s="40" t="s">
        <v>232</v>
      </c>
      <c r="AM1192" s="119">
        <f t="shared" si="358"/>
        <v>0</v>
      </c>
      <c r="AN1192" s="119">
        <f t="shared" si="357"/>
        <v>0</v>
      </c>
      <c r="AO1192" s="33"/>
      <c r="AQ1192" s="59"/>
    </row>
    <row r="1193" spans="1:43" ht="19.899999999999999" customHeight="1" outlineLevel="1" x14ac:dyDescent="0.2">
      <c r="A1193" s="15"/>
      <c r="B1193" s="194" t="s">
        <v>31</v>
      </c>
      <c r="C1193" s="2">
        <v>2443.0300000000002</v>
      </c>
      <c r="D1193" s="2">
        <v>2443.0300000000002</v>
      </c>
      <c r="E1193" s="2">
        <v>569.53</v>
      </c>
      <c r="F1193" s="2">
        <v>569.53</v>
      </c>
      <c r="G1193" s="40">
        <f>H1193+I1193+J1193</f>
        <v>0</v>
      </c>
      <c r="H1193" s="1"/>
      <c r="I1193" s="1"/>
      <c r="J1193" s="1"/>
      <c r="K1193" s="40">
        <f>L1193+M1193+N1193</f>
        <v>0</v>
      </c>
      <c r="L1193" s="1"/>
      <c r="M1193" s="1"/>
      <c r="N1193" s="1"/>
      <c r="O1193" s="2">
        <f t="shared" ref="O1193:O1196" si="367">P1193+Q1193+R1193</f>
        <v>1873.5</v>
      </c>
      <c r="P1193" s="1"/>
      <c r="Q1193" s="1">
        <v>1873.5</v>
      </c>
      <c r="R1193" s="1"/>
      <c r="S1193" s="40">
        <f>T1193+U1193+V1193</f>
        <v>1873.5</v>
      </c>
      <c r="T1193" s="1"/>
      <c r="U1193" s="1">
        <v>1873.5</v>
      </c>
      <c r="V1193" s="1"/>
      <c r="W1193" s="40">
        <f>X1193+Y1193+Z1193</f>
        <v>1873.5</v>
      </c>
      <c r="X1193" s="1"/>
      <c r="Y1193" s="1">
        <v>1873.5</v>
      </c>
      <c r="Z1193" s="1"/>
      <c r="AA1193" s="20">
        <f t="shared" si="363"/>
        <v>0</v>
      </c>
      <c r="AB1193" s="1">
        <f t="shared" si="365"/>
        <v>0</v>
      </c>
      <c r="AC1193" s="40">
        <f t="shared" si="365"/>
        <v>0</v>
      </c>
      <c r="AD1193" s="4">
        <f t="shared" si="365"/>
        <v>0</v>
      </c>
      <c r="AE1193" s="40">
        <f>AF1193+AG1193+AH1193</f>
        <v>0</v>
      </c>
      <c r="AF1193" s="1"/>
      <c r="AG1193" s="40"/>
      <c r="AH1193" s="4"/>
      <c r="AI1193" s="40"/>
      <c r="AJ1193" s="40"/>
      <c r="AM1193" s="119">
        <f t="shared" si="358"/>
        <v>0</v>
      </c>
      <c r="AN1193" s="119">
        <f t="shared" si="357"/>
        <v>0</v>
      </c>
      <c r="AO1193" s="33"/>
      <c r="AQ1193" s="59"/>
    </row>
    <row r="1194" spans="1:43" ht="19.899999999999999" customHeight="1" outlineLevel="1" x14ac:dyDescent="0.2">
      <c r="A1194" s="15"/>
      <c r="B1194" s="194" t="s">
        <v>32</v>
      </c>
      <c r="C1194" s="2">
        <v>59602.35</v>
      </c>
      <c r="D1194" s="2"/>
      <c r="E1194" s="2">
        <v>26344.28</v>
      </c>
      <c r="F1194" s="2">
        <v>26344.28</v>
      </c>
      <c r="G1194" s="40">
        <f>H1194+I1194+J1194</f>
        <v>0</v>
      </c>
      <c r="H1194" s="1"/>
      <c r="I1194" s="1"/>
      <c r="J1194" s="1"/>
      <c r="K1194" s="40">
        <f>L1194+M1194+N1194</f>
        <v>0</v>
      </c>
      <c r="L1194" s="1"/>
      <c r="M1194" s="1"/>
      <c r="N1194" s="1"/>
      <c r="O1194" s="2">
        <f t="shared" si="367"/>
        <v>33382.960000000006</v>
      </c>
      <c r="P1194" s="1"/>
      <c r="Q1194" s="1">
        <v>33222.160000000003</v>
      </c>
      <c r="R1194" s="1">
        <v>160.80000000000001</v>
      </c>
      <c r="S1194" s="40">
        <f>T1194+U1194+V1194</f>
        <v>33258.07</v>
      </c>
      <c r="T1194" s="1"/>
      <c r="U1194" s="1">
        <v>33097.269999999997</v>
      </c>
      <c r="V1194" s="1">
        <v>160.80000000000001</v>
      </c>
      <c r="W1194" s="40">
        <f>X1194+Y1194+Z1194</f>
        <v>33258.07</v>
      </c>
      <c r="X1194" s="1"/>
      <c r="Y1194" s="1">
        <v>33097.269999999997</v>
      </c>
      <c r="Z1194" s="1">
        <v>160.80000000000001</v>
      </c>
      <c r="AA1194" s="20">
        <f t="shared" si="363"/>
        <v>0</v>
      </c>
      <c r="AB1194" s="1">
        <f t="shared" si="365"/>
        <v>0</v>
      </c>
      <c r="AC1194" s="40">
        <f t="shared" si="365"/>
        <v>0</v>
      </c>
      <c r="AD1194" s="4">
        <f t="shared" si="365"/>
        <v>0</v>
      </c>
      <c r="AE1194" s="40">
        <f>AF1194+AG1194+AH1194</f>
        <v>0</v>
      </c>
      <c r="AF1194" s="1"/>
      <c r="AG1194" s="40"/>
      <c r="AH1194" s="4"/>
      <c r="AI1194" s="40"/>
      <c r="AJ1194" s="40"/>
      <c r="AM1194" s="119">
        <f t="shared" si="358"/>
        <v>0</v>
      </c>
      <c r="AN1194" s="119">
        <f t="shared" si="357"/>
        <v>0</v>
      </c>
      <c r="AO1194" s="33"/>
      <c r="AQ1194" s="59"/>
    </row>
    <row r="1195" spans="1:43" ht="19.899999999999999" customHeight="1" outlineLevel="1" x14ac:dyDescent="0.2">
      <c r="A1195" s="15"/>
      <c r="B1195" s="194" t="s">
        <v>33</v>
      </c>
      <c r="C1195" s="2">
        <v>34217.42</v>
      </c>
      <c r="D1195" s="2"/>
      <c r="E1195" s="2">
        <v>11067</v>
      </c>
      <c r="F1195" s="2">
        <v>11067</v>
      </c>
      <c r="G1195" s="40">
        <f>H1195+I1195+J1195</f>
        <v>0</v>
      </c>
      <c r="H1195" s="1"/>
      <c r="I1195" s="1"/>
      <c r="J1195" s="1"/>
      <c r="K1195" s="40">
        <f>L1195+M1195+N1195</f>
        <v>0</v>
      </c>
      <c r="L1195" s="1"/>
      <c r="M1195" s="1"/>
      <c r="N1195" s="1"/>
      <c r="O1195" s="2">
        <f t="shared" si="367"/>
        <v>23150.42</v>
      </c>
      <c r="P1195" s="1"/>
      <c r="Q1195" s="1">
        <v>23072.12</v>
      </c>
      <c r="R1195" s="1">
        <v>78.3</v>
      </c>
      <c r="S1195" s="40">
        <f>T1195+U1195+V1195</f>
        <v>23150.42</v>
      </c>
      <c r="T1195" s="1"/>
      <c r="U1195" s="1">
        <v>23072.12</v>
      </c>
      <c r="V1195" s="1">
        <v>78.3</v>
      </c>
      <c r="W1195" s="40">
        <f>X1195+Y1195+Z1195</f>
        <v>23150.42</v>
      </c>
      <c r="X1195" s="1"/>
      <c r="Y1195" s="1">
        <v>23072.12</v>
      </c>
      <c r="Z1195" s="1">
        <v>78.3</v>
      </c>
      <c r="AA1195" s="20">
        <f t="shared" si="363"/>
        <v>0</v>
      </c>
      <c r="AB1195" s="1">
        <f t="shared" si="365"/>
        <v>0</v>
      </c>
      <c r="AC1195" s="40">
        <f t="shared" si="365"/>
        <v>0</v>
      </c>
      <c r="AD1195" s="4">
        <f t="shared" si="365"/>
        <v>0</v>
      </c>
      <c r="AE1195" s="40">
        <f>AF1195+AG1195+AH1195</f>
        <v>0</v>
      </c>
      <c r="AF1195" s="1"/>
      <c r="AG1195" s="40"/>
      <c r="AH1195" s="4"/>
      <c r="AI1195" s="40"/>
      <c r="AJ1195" s="40"/>
      <c r="AM1195" s="119">
        <f t="shared" si="358"/>
        <v>0</v>
      </c>
      <c r="AN1195" s="119">
        <f t="shared" si="357"/>
        <v>0</v>
      </c>
      <c r="AO1195" s="33"/>
      <c r="AQ1195" s="59"/>
    </row>
    <row r="1196" spans="1:43" ht="19.899999999999999" customHeight="1" outlineLevel="1" x14ac:dyDescent="0.2">
      <c r="A1196" s="15"/>
      <c r="B1196" s="194" t="s">
        <v>34</v>
      </c>
      <c r="C1196" s="2">
        <v>7690.77</v>
      </c>
      <c r="D1196" s="2"/>
      <c r="E1196" s="2">
        <v>2830.16</v>
      </c>
      <c r="F1196" s="2">
        <v>2830.16</v>
      </c>
      <c r="G1196" s="40">
        <f>H1196+I1196+J1196</f>
        <v>0</v>
      </c>
      <c r="H1196" s="1"/>
      <c r="I1196" s="1"/>
      <c r="J1196" s="1"/>
      <c r="K1196" s="40">
        <f>L1196+M1196+N1196</f>
        <v>0</v>
      </c>
      <c r="L1196" s="1"/>
      <c r="M1196" s="1"/>
      <c r="N1196" s="1"/>
      <c r="O1196" s="2">
        <f t="shared" si="367"/>
        <v>4735.1900000000005</v>
      </c>
      <c r="P1196" s="1"/>
      <c r="Q1196" s="1">
        <v>4722.22</v>
      </c>
      <c r="R1196" s="1">
        <v>12.97</v>
      </c>
      <c r="S1196" s="40">
        <f>T1196+U1196+V1196</f>
        <v>4735.1900000000005</v>
      </c>
      <c r="T1196" s="1"/>
      <c r="U1196" s="1">
        <v>4722.22</v>
      </c>
      <c r="V1196" s="1">
        <v>12.97</v>
      </c>
      <c r="W1196" s="40">
        <f>X1196+Y1196+Z1196</f>
        <v>4735.1900000000005</v>
      </c>
      <c r="X1196" s="1"/>
      <c r="Y1196" s="1">
        <v>4722.22</v>
      </c>
      <c r="Z1196" s="1">
        <v>12.97</v>
      </c>
      <c r="AA1196" s="20">
        <f t="shared" si="363"/>
        <v>0</v>
      </c>
      <c r="AB1196" s="1">
        <f t="shared" si="365"/>
        <v>0</v>
      </c>
      <c r="AC1196" s="40">
        <f t="shared" si="365"/>
        <v>0</v>
      </c>
      <c r="AD1196" s="4">
        <f t="shared" si="365"/>
        <v>0</v>
      </c>
      <c r="AE1196" s="40">
        <f>AF1196+AG1196+AH1196</f>
        <v>0</v>
      </c>
      <c r="AF1196" s="1"/>
      <c r="AG1196" s="40"/>
      <c r="AH1196" s="4"/>
      <c r="AI1196" s="40"/>
      <c r="AJ1196" s="40"/>
      <c r="AM1196" s="119">
        <f t="shared" si="358"/>
        <v>0</v>
      </c>
      <c r="AN1196" s="119">
        <f t="shared" si="357"/>
        <v>0</v>
      </c>
      <c r="AO1196" s="33"/>
      <c r="AQ1196" s="59"/>
    </row>
    <row r="1197" spans="1:43" ht="63.6" hidden="1" customHeight="1" outlineLevel="1" x14ac:dyDescent="0.2">
      <c r="A1197" s="15"/>
      <c r="B1197" s="194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40"/>
      <c r="T1197" s="1"/>
      <c r="U1197" s="1"/>
      <c r="V1197" s="1"/>
      <c r="W1197" s="40"/>
      <c r="X1197" s="1"/>
      <c r="Y1197" s="1"/>
      <c r="Z1197" s="1"/>
      <c r="AA1197" s="20"/>
      <c r="AB1197" s="1"/>
      <c r="AC1197" s="40"/>
      <c r="AD1197" s="4"/>
      <c r="AE1197" s="40"/>
      <c r="AF1197" s="1"/>
      <c r="AG1197" s="40"/>
      <c r="AH1197" s="4"/>
      <c r="AI1197" s="40"/>
      <c r="AJ1197" s="40"/>
      <c r="AM1197" s="119">
        <f t="shared" si="358"/>
        <v>0</v>
      </c>
      <c r="AN1197" s="119">
        <f t="shared" si="357"/>
        <v>0</v>
      </c>
      <c r="AO1197" s="33"/>
      <c r="AQ1197" s="59"/>
    </row>
    <row r="1198" spans="1:43" ht="19.899999999999999" hidden="1" customHeight="1" outlineLevel="1" x14ac:dyDescent="0.2">
      <c r="A1198" s="15"/>
      <c r="B1198" s="194"/>
      <c r="C1198" s="2"/>
      <c r="D1198" s="2"/>
      <c r="E1198" s="2"/>
      <c r="F1198" s="2"/>
      <c r="G1198" s="40"/>
      <c r="H1198" s="1"/>
      <c r="I1198" s="1"/>
      <c r="J1198" s="1"/>
      <c r="K1198" s="40"/>
      <c r="L1198" s="1"/>
      <c r="M1198" s="1"/>
      <c r="N1198" s="1"/>
      <c r="O1198" s="40"/>
      <c r="P1198" s="1"/>
      <c r="Q1198" s="1"/>
      <c r="R1198" s="1"/>
      <c r="S1198" s="40"/>
      <c r="T1198" s="1"/>
      <c r="U1198" s="1"/>
      <c r="V1198" s="1"/>
      <c r="W1198" s="40"/>
      <c r="X1198" s="1"/>
      <c r="Y1198" s="1"/>
      <c r="Z1198" s="1"/>
      <c r="AA1198" s="20"/>
      <c r="AB1198" s="1"/>
      <c r="AC1198" s="40"/>
      <c r="AD1198" s="4"/>
      <c r="AE1198" s="40"/>
      <c r="AF1198" s="1"/>
      <c r="AG1198" s="40"/>
      <c r="AH1198" s="4"/>
      <c r="AI1198" s="40"/>
      <c r="AJ1198" s="40"/>
      <c r="AM1198" s="119">
        <f t="shared" si="358"/>
        <v>0</v>
      </c>
      <c r="AN1198" s="119">
        <f t="shared" si="357"/>
        <v>0</v>
      </c>
      <c r="AO1198" s="33"/>
      <c r="AQ1198" s="59"/>
    </row>
    <row r="1199" spans="1:43" ht="19.899999999999999" hidden="1" customHeight="1" outlineLevel="1" x14ac:dyDescent="0.2">
      <c r="A1199" s="15"/>
      <c r="B1199" s="194"/>
      <c r="C1199" s="2"/>
      <c r="D1199" s="2"/>
      <c r="E1199" s="2"/>
      <c r="F1199" s="2"/>
      <c r="G1199" s="40"/>
      <c r="H1199" s="1"/>
      <c r="I1199" s="1"/>
      <c r="J1199" s="1"/>
      <c r="K1199" s="40"/>
      <c r="L1199" s="1"/>
      <c r="M1199" s="1"/>
      <c r="N1199" s="1"/>
      <c r="O1199" s="40"/>
      <c r="P1199" s="1"/>
      <c r="Q1199" s="1"/>
      <c r="R1199" s="1"/>
      <c r="S1199" s="40"/>
      <c r="T1199" s="1"/>
      <c r="U1199" s="1"/>
      <c r="V1199" s="1"/>
      <c r="W1199" s="40"/>
      <c r="X1199" s="1"/>
      <c r="Y1199" s="1"/>
      <c r="Z1199" s="1"/>
      <c r="AA1199" s="20"/>
      <c r="AB1199" s="1"/>
      <c r="AC1199" s="40"/>
      <c r="AD1199" s="4"/>
      <c r="AE1199" s="40"/>
      <c r="AF1199" s="1"/>
      <c r="AG1199" s="40"/>
      <c r="AH1199" s="4"/>
      <c r="AI1199" s="40"/>
      <c r="AJ1199" s="40"/>
      <c r="AM1199" s="119">
        <f t="shared" si="358"/>
        <v>0</v>
      </c>
      <c r="AN1199" s="119">
        <f t="shared" si="357"/>
        <v>0</v>
      </c>
      <c r="AO1199" s="33"/>
      <c r="AQ1199" s="59"/>
    </row>
    <row r="1200" spans="1:43" ht="19.899999999999999" hidden="1" customHeight="1" outlineLevel="1" x14ac:dyDescent="0.2">
      <c r="A1200" s="15"/>
      <c r="B1200" s="194"/>
      <c r="C1200" s="2"/>
      <c r="D1200" s="2"/>
      <c r="E1200" s="2"/>
      <c r="F1200" s="2"/>
      <c r="G1200" s="40"/>
      <c r="H1200" s="1"/>
      <c r="I1200" s="1"/>
      <c r="J1200" s="1"/>
      <c r="K1200" s="40"/>
      <c r="L1200" s="1"/>
      <c r="M1200" s="1"/>
      <c r="N1200" s="1"/>
      <c r="O1200" s="40"/>
      <c r="P1200" s="1"/>
      <c r="Q1200" s="1"/>
      <c r="R1200" s="1"/>
      <c r="S1200" s="40"/>
      <c r="T1200" s="1"/>
      <c r="U1200" s="1"/>
      <c r="V1200" s="1"/>
      <c r="W1200" s="40"/>
      <c r="X1200" s="1"/>
      <c r="Y1200" s="1"/>
      <c r="Z1200" s="1"/>
      <c r="AA1200" s="20"/>
      <c r="AB1200" s="1"/>
      <c r="AC1200" s="40"/>
      <c r="AD1200" s="4"/>
      <c r="AE1200" s="40"/>
      <c r="AF1200" s="1"/>
      <c r="AG1200" s="40"/>
      <c r="AH1200" s="4"/>
      <c r="AI1200" s="40"/>
      <c r="AJ1200" s="40"/>
      <c r="AM1200" s="119">
        <f t="shared" si="358"/>
        <v>0</v>
      </c>
      <c r="AN1200" s="119">
        <f t="shared" si="357"/>
        <v>0</v>
      </c>
      <c r="AO1200" s="33"/>
      <c r="AQ1200" s="59"/>
    </row>
    <row r="1201" spans="1:43" ht="19.899999999999999" hidden="1" customHeight="1" outlineLevel="1" x14ac:dyDescent="0.2">
      <c r="A1201" s="15"/>
      <c r="B1201" s="194"/>
      <c r="C1201" s="2"/>
      <c r="D1201" s="2"/>
      <c r="E1201" s="2"/>
      <c r="F1201" s="2"/>
      <c r="G1201" s="40"/>
      <c r="H1201" s="1"/>
      <c r="I1201" s="1"/>
      <c r="J1201" s="1"/>
      <c r="K1201" s="40"/>
      <c r="L1201" s="1"/>
      <c r="M1201" s="1"/>
      <c r="N1201" s="1"/>
      <c r="O1201" s="40"/>
      <c r="P1201" s="1"/>
      <c r="Q1201" s="1"/>
      <c r="R1201" s="1"/>
      <c r="S1201" s="40"/>
      <c r="T1201" s="1"/>
      <c r="U1201" s="1"/>
      <c r="V1201" s="1"/>
      <c r="W1201" s="40"/>
      <c r="X1201" s="1"/>
      <c r="Y1201" s="1"/>
      <c r="Z1201" s="1"/>
      <c r="AA1201" s="20"/>
      <c r="AB1201" s="1"/>
      <c r="AC1201" s="40"/>
      <c r="AD1201" s="4"/>
      <c r="AE1201" s="40"/>
      <c r="AF1201" s="1"/>
      <c r="AG1201" s="40"/>
      <c r="AH1201" s="4"/>
      <c r="AI1201" s="40"/>
      <c r="AJ1201" s="40"/>
      <c r="AM1201" s="119">
        <f t="shared" si="358"/>
        <v>0</v>
      </c>
      <c r="AN1201" s="119">
        <f t="shared" si="357"/>
        <v>0</v>
      </c>
      <c r="AO1201" s="33"/>
      <c r="AQ1201" s="59"/>
    </row>
    <row r="1202" spans="1:43" ht="78" customHeight="1" outlineLevel="1" x14ac:dyDescent="0.2">
      <c r="A1202" s="15">
        <v>218</v>
      </c>
      <c r="B1202" s="194" t="s">
        <v>243</v>
      </c>
      <c r="C1202" s="2">
        <f t="shared" ref="C1202:Z1202" si="368">SUM(C1203:C1206)</f>
        <v>0</v>
      </c>
      <c r="D1202" s="2">
        <f t="shared" si="368"/>
        <v>0</v>
      </c>
      <c r="E1202" s="2">
        <f t="shared" si="368"/>
        <v>0</v>
      </c>
      <c r="F1202" s="2">
        <f t="shared" si="368"/>
        <v>0</v>
      </c>
      <c r="G1202" s="2">
        <f t="shared" si="368"/>
        <v>0</v>
      </c>
      <c r="H1202" s="2">
        <f t="shared" si="368"/>
        <v>0</v>
      </c>
      <c r="I1202" s="2">
        <f t="shared" si="368"/>
        <v>0</v>
      </c>
      <c r="J1202" s="2">
        <f t="shared" si="368"/>
        <v>0</v>
      </c>
      <c r="K1202" s="2">
        <f t="shared" si="368"/>
        <v>0</v>
      </c>
      <c r="L1202" s="2">
        <f t="shared" si="368"/>
        <v>0</v>
      </c>
      <c r="M1202" s="2">
        <f t="shared" si="368"/>
        <v>0</v>
      </c>
      <c r="N1202" s="2">
        <f t="shared" si="368"/>
        <v>0</v>
      </c>
      <c r="O1202" s="2">
        <f t="shared" ref="O1202:O1211" si="369">P1202+Q1202+R1202</f>
        <v>49192.3043019943</v>
      </c>
      <c r="P1202" s="2">
        <f t="shared" si="368"/>
        <v>0</v>
      </c>
      <c r="Q1202" s="2">
        <f>Q1204+Q1205</f>
        <v>34533</v>
      </c>
      <c r="R1202" s="2">
        <f>R1204+R1205</f>
        <v>14659.304301994303</v>
      </c>
      <c r="S1202" s="40">
        <f t="shared" si="368"/>
        <v>49192.2</v>
      </c>
      <c r="T1202" s="1">
        <f t="shared" si="368"/>
        <v>0</v>
      </c>
      <c r="U1202" s="1">
        <f t="shared" si="368"/>
        <v>34532.93</v>
      </c>
      <c r="V1202" s="1">
        <f t="shared" si="368"/>
        <v>14659.27</v>
      </c>
      <c r="W1202" s="40">
        <f t="shared" si="368"/>
        <v>49192.2</v>
      </c>
      <c r="X1202" s="1">
        <f t="shared" si="368"/>
        <v>0</v>
      </c>
      <c r="Y1202" s="1">
        <f t="shared" si="368"/>
        <v>34532.93</v>
      </c>
      <c r="Z1202" s="1">
        <f t="shared" si="368"/>
        <v>14659.27</v>
      </c>
      <c r="AA1202" s="20">
        <f t="shared" si="363"/>
        <v>0</v>
      </c>
      <c r="AB1202" s="1">
        <f t="shared" si="365"/>
        <v>0</v>
      </c>
      <c r="AC1202" s="40">
        <f t="shared" si="365"/>
        <v>0</v>
      </c>
      <c r="AD1202" s="4">
        <f t="shared" si="365"/>
        <v>0</v>
      </c>
      <c r="AE1202" s="40">
        <f>SUM(AE1203:AE1206)</f>
        <v>0</v>
      </c>
      <c r="AF1202" s="1">
        <f>SUM(AF1203:AF1206)</f>
        <v>0</v>
      </c>
      <c r="AG1202" s="40">
        <f>SUM(AG1203:AG1206)</f>
        <v>0</v>
      </c>
      <c r="AH1202" s="4">
        <f>SUM(AH1203:AH1206)</f>
        <v>0</v>
      </c>
      <c r="AI1202" s="40">
        <f>SUM(AI1203:AI1206)</f>
        <v>0</v>
      </c>
      <c r="AJ1202" s="40"/>
      <c r="AM1202" s="119">
        <f t="shared" si="358"/>
        <v>0</v>
      </c>
      <c r="AN1202" s="119">
        <f t="shared" si="357"/>
        <v>0</v>
      </c>
      <c r="AO1202" s="33"/>
      <c r="AQ1202" s="59"/>
    </row>
    <row r="1203" spans="1:43" ht="19.899999999999999" customHeight="1" outlineLevel="1" x14ac:dyDescent="0.2">
      <c r="A1203" s="15"/>
      <c r="B1203" s="194" t="s">
        <v>31</v>
      </c>
      <c r="C1203" s="2"/>
      <c r="D1203" s="2"/>
      <c r="E1203" s="2"/>
      <c r="F1203" s="2"/>
      <c r="G1203" s="40">
        <f>H1203+I1203+J1203</f>
        <v>0</v>
      </c>
      <c r="H1203" s="1"/>
      <c r="I1203" s="1"/>
      <c r="J1203" s="1"/>
      <c r="K1203" s="40">
        <f>L1203+M1203+N1203</f>
        <v>0</v>
      </c>
      <c r="L1203" s="1"/>
      <c r="M1203" s="1"/>
      <c r="N1203" s="1"/>
      <c r="O1203" s="40">
        <f t="shared" si="369"/>
        <v>0</v>
      </c>
      <c r="P1203" s="1"/>
      <c r="Q1203" s="1"/>
      <c r="R1203" s="1"/>
      <c r="S1203" s="40">
        <f>T1203+U1203+V1203</f>
        <v>0</v>
      </c>
      <c r="T1203" s="1"/>
      <c r="U1203" s="1"/>
      <c r="V1203" s="1"/>
      <c r="W1203" s="40">
        <f>X1203+Y1203+Z1203</f>
        <v>0</v>
      </c>
      <c r="X1203" s="1"/>
      <c r="Y1203" s="1"/>
      <c r="Z1203" s="1"/>
      <c r="AA1203" s="20">
        <f t="shared" si="363"/>
        <v>0</v>
      </c>
      <c r="AB1203" s="1">
        <f t="shared" si="365"/>
        <v>0</v>
      </c>
      <c r="AC1203" s="40">
        <f t="shared" si="365"/>
        <v>0</v>
      </c>
      <c r="AD1203" s="4">
        <f t="shared" si="365"/>
        <v>0</v>
      </c>
      <c r="AE1203" s="40">
        <f>AF1203+AG1203+AH1203</f>
        <v>0</v>
      </c>
      <c r="AF1203" s="1"/>
      <c r="AG1203" s="40"/>
      <c r="AH1203" s="4"/>
      <c r="AI1203" s="40"/>
      <c r="AJ1203" s="40"/>
      <c r="AM1203" s="119">
        <f t="shared" si="358"/>
        <v>0</v>
      </c>
      <c r="AN1203" s="119">
        <f t="shared" si="357"/>
        <v>0</v>
      </c>
      <c r="AO1203" s="33"/>
      <c r="AQ1203" s="59"/>
    </row>
    <row r="1204" spans="1:43" ht="19.899999999999999" customHeight="1" outlineLevel="1" x14ac:dyDescent="0.2">
      <c r="A1204" s="15"/>
      <c r="B1204" s="194" t="s">
        <v>32</v>
      </c>
      <c r="C1204" s="2"/>
      <c r="D1204" s="2"/>
      <c r="E1204" s="2"/>
      <c r="F1204" s="2"/>
      <c r="G1204" s="40">
        <f>H1204+I1204+J1204</f>
        <v>0</v>
      </c>
      <c r="H1204" s="1"/>
      <c r="I1204" s="1"/>
      <c r="J1204" s="1"/>
      <c r="K1204" s="40">
        <f>L1204+M1204+N1204</f>
        <v>0</v>
      </c>
      <c r="L1204" s="1"/>
      <c r="M1204" s="1"/>
      <c r="N1204" s="1"/>
      <c r="O1204" s="40">
        <f t="shared" si="369"/>
        <v>48786.994301994302</v>
      </c>
      <c r="P1204" s="1"/>
      <c r="Q1204" s="1">
        <v>34248.47</v>
      </c>
      <c r="R1204" s="1">
        <f>Q1204*29.8/70.2</f>
        <v>14538.524301994303</v>
      </c>
      <c r="S1204" s="40">
        <f>T1204+U1204+V1204</f>
        <v>48786.89</v>
      </c>
      <c r="T1204" s="1"/>
      <c r="U1204" s="1">
        <v>34248.400000000001</v>
      </c>
      <c r="V1204" s="1">
        <v>14538.49</v>
      </c>
      <c r="W1204" s="40">
        <f>X1204+Y1204+Z1204</f>
        <v>48786.89</v>
      </c>
      <c r="X1204" s="1"/>
      <c r="Y1204" s="1">
        <f>U1204</f>
        <v>34248.400000000001</v>
      </c>
      <c r="Z1204" s="1">
        <f>V1204</f>
        <v>14538.49</v>
      </c>
      <c r="AA1204" s="20">
        <f t="shared" si="363"/>
        <v>0</v>
      </c>
      <c r="AB1204" s="1">
        <f t="shared" ref="AB1204:AD1211" si="370">X1204+H1204-L1204-(T1204-AF1204)</f>
        <v>0</v>
      </c>
      <c r="AC1204" s="40">
        <f t="shared" si="370"/>
        <v>0</v>
      </c>
      <c r="AD1204" s="4">
        <f t="shared" si="370"/>
        <v>0</v>
      </c>
      <c r="AE1204" s="40">
        <f>AF1204+AG1204+AH1204</f>
        <v>0</v>
      </c>
      <c r="AF1204" s="1"/>
      <c r="AG1204" s="40"/>
      <c r="AH1204" s="4"/>
      <c r="AI1204" s="40"/>
      <c r="AJ1204" s="40"/>
      <c r="AM1204" s="119">
        <f t="shared" si="358"/>
        <v>0</v>
      </c>
      <c r="AN1204" s="119">
        <f t="shared" si="357"/>
        <v>0</v>
      </c>
      <c r="AO1204" s="33"/>
      <c r="AQ1204" s="59"/>
    </row>
    <row r="1205" spans="1:43" ht="19.899999999999999" customHeight="1" outlineLevel="1" x14ac:dyDescent="0.2">
      <c r="A1205" s="15"/>
      <c r="B1205" s="194" t="s">
        <v>33</v>
      </c>
      <c r="C1205" s="2"/>
      <c r="D1205" s="2"/>
      <c r="E1205" s="2"/>
      <c r="F1205" s="2"/>
      <c r="G1205" s="40">
        <f>H1205+I1205+J1205</f>
        <v>0</v>
      </c>
      <c r="H1205" s="1"/>
      <c r="I1205" s="1"/>
      <c r="J1205" s="1"/>
      <c r="K1205" s="40">
        <f>L1205+M1205+N1205</f>
        <v>0</v>
      </c>
      <c r="L1205" s="1"/>
      <c r="M1205" s="1"/>
      <c r="N1205" s="1"/>
      <c r="O1205" s="40">
        <f t="shared" si="369"/>
        <v>405.30999999999995</v>
      </c>
      <c r="P1205" s="1"/>
      <c r="Q1205" s="1">
        <v>284.52999999999997</v>
      </c>
      <c r="R1205" s="1">
        <v>120.78</v>
      </c>
      <c r="S1205" s="40">
        <f>T1205+U1205+V1205</f>
        <v>405.30999999999995</v>
      </c>
      <c r="T1205" s="1"/>
      <c r="U1205" s="1">
        <v>284.52999999999997</v>
      </c>
      <c r="V1205" s="1">
        <v>120.78</v>
      </c>
      <c r="W1205" s="40">
        <f>X1205+Y1205+Z1205</f>
        <v>405.30999999999995</v>
      </c>
      <c r="X1205" s="1"/>
      <c r="Y1205" s="1">
        <f>U1205</f>
        <v>284.52999999999997</v>
      </c>
      <c r="Z1205" s="1">
        <f>V1205</f>
        <v>120.78</v>
      </c>
      <c r="AA1205" s="20">
        <f t="shared" si="363"/>
        <v>0</v>
      </c>
      <c r="AB1205" s="1">
        <f t="shared" si="370"/>
        <v>0</v>
      </c>
      <c r="AC1205" s="40">
        <f t="shared" si="370"/>
        <v>0</v>
      </c>
      <c r="AD1205" s="4">
        <f t="shared" si="370"/>
        <v>0</v>
      </c>
      <c r="AE1205" s="40">
        <f>AF1205+AG1205+AH1205</f>
        <v>0</v>
      </c>
      <c r="AF1205" s="1"/>
      <c r="AG1205" s="40"/>
      <c r="AH1205" s="4"/>
      <c r="AI1205" s="40"/>
      <c r="AJ1205" s="40"/>
      <c r="AM1205" s="119">
        <f t="shared" si="358"/>
        <v>0</v>
      </c>
      <c r="AN1205" s="119">
        <f t="shared" si="357"/>
        <v>0</v>
      </c>
      <c r="AO1205" s="33"/>
      <c r="AQ1205" s="59"/>
    </row>
    <row r="1206" spans="1:43" ht="19.899999999999999" customHeight="1" outlineLevel="1" x14ac:dyDescent="0.2">
      <c r="A1206" s="15"/>
      <c r="B1206" s="194" t="s">
        <v>34</v>
      </c>
      <c r="C1206" s="2"/>
      <c r="D1206" s="2"/>
      <c r="E1206" s="2"/>
      <c r="F1206" s="2"/>
      <c r="G1206" s="40">
        <f>H1206+I1206+J1206</f>
        <v>0</v>
      </c>
      <c r="H1206" s="1"/>
      <c r="I1206" s="1"/>
      <c r="J1206" s="1"/>
      <c r="K1206" s="40">
        <f>L1206+M1206+N1206</f>
        <v>0</v>
      </c>
      <c r="L1206" s="1"/>
      <c r="M1206" s="1"/>
      <c r="N1206" s="1"/>
      <c r="O1206" s="40">
        <f t="shared" si="369"/>
        <v>0</v>
      </c>
      <c r="P1206" s="1"/>
      <c r="Q1206" s="1"/>
      <c r="R1206" s="1"/>
      <c r="S1206" s="40">
        <f>T1206+U1206+V1206</f>
        <v>0</v>
      </c>
      <c r="T1206" s="1"/>
      <c r="U1206" s="1"/>
      <c r="V1206" s="1"/>
      <c r="W1206" s="40">
        <f>X1206+Y1206+Z1206</f>
        <v>0</v>
      </c>
      <c r="X1206" s="1"/>
      <c r="Y1206" s="1"/>
      <c r="Z1206" s="1"/>
      <c r="AA1206" s="20">
        <f t="shared" si="363"/>
        <v>0</v>
      </c>
      <c r="AB1206" s="1">
        <f t="shared" si="370"/>
        <v>0</v>
      </c>
      <c r="AC1206" s="40">
        <f t="shared" si="370"/>
        <v>0</v>
      </c>
      <c r="AD1206" s="4">
        <f t="shared" si="370"/>
        <v>0</v>
      </c>
      <c r="AE1206" s="40">
        <f>AF1206+AG1206+AH1206</f>
        <v>0</v>
      </c>
      <c r="AF1206" s="1"/>
      <c r="AG1206" s="40"/>
      <c r="AH1206" s="4"/>
      <c r="AI1206" s="40"/>
      <c r="AJ1206" s="40"/>
      <c r="AM1206" s="119">
        <f t="shared" si="358"/>
        <v>0</v>
      </c>
      <c r="AN1206" s="119">
        <f t="shared" si="357"/>
        <v>0</v>
      </c>
      <c r="AO1206" s="33"/>
      <c r="AQ1206" s="59"/>
    </row>
    <row r="1207" spans="1:43" ht="63.6" customHeight="1" outlineLevel="1" x14ac:dyDescent="0.2">
      <c r="A1207" s="15">
        <v>219</v>
      </c>
      <c r="B1207" s="194" t="s">
        <v>244</v>
      </c>
      <c r="C1207" s="2">
        <f t="shared" ref="C1207:Z1207" si="371">SUM(C1208:C1211)</f>
        <v>0</v>
      </c>
      <c r="D1207" s="2">
        <f t="shared" si="371"/>
        <v>0</v>
      </c>
      <c r="E1207" s="2">
        <f t="shared" si="371"/>
        <v>0</v>
      </c>
      <c r="F1207" s="2">
        <f t="shared" si="371"/>
        <v>0</v>
      </c>
      <c r="G1207" s="2">
        <f t="shared" si="371"/>
        <v>0</v>
      </c>
      <c r="H1207" s="2">
        <f t="shared" si="371"/>
        <v>0</v>
      </c>
      <c r="I1207" s="2">
        <f t="shared" si="371"/>
        <v>0</v>
      </c>
      <c r="J1207" s="2">
        <f t="shared" si="371"/>
        <v>0</v>
      </c>
      <c r="K1207" s="2">
        <f t="shared" si="371"/>
        <v>0</v>
      </c>
      <c r="L1207" s="2">
        <f t="shared" si="371"/>
        <v>0</v>
      </c>
      <c r="M1207" s="2">
        <f t="shared" si="371"/>
        <v>0</v>
      </c>
      <c r="N1207" s="2">
        <f t="shared" si="371"/>
        <v>0</v>
      </c>
      <c r="O1207" s="2">
        <f t="shared" si="369"/>
        <v>16000</v>
      </c>
      <c r="P1207" s="2">
        <f t="shared" si="371"/>
        <v>0</v>
      </c>
      <c r="Q1207" s="2">
        <f>Q1209</f>
        <v>11232</v>
      </c>
      <c r="R1207" s="2">
        <f>R1209</f>
        <v>4768</v>
      </c>
      <c r="S1207" s="40">
        <f t="shared" si="371"/>
        <v>16000</v>
      </c>
      <c r="T1207" s="1">
        <f t="shared" si="371"/>
        <v>0</v>
      </c>
      <c r="U1207" s="1">
        <f t="shared" si="371"/>
        <v>11232</v>
      </c>
      <c r="V1207" s="1">
        <f t="shared" si="371"/>
        <v>4768</v>
      </c>
      <c r="W1207" s="40">
        <f t="shared" si="371"/>
        <v>16000</v>
      </c>
      <c r="X1207" s="1">
        <f t="shared" si="371"/>
        <v>0</v>
      </c>
      <c r="Y1207" s="1">
        <f t="shared" si="371"/>
        <v>11232</v>
      </c>
      <c r="Z1207" s="1">
        <f t="shared" si="371"/>
        <v>4768</v>
      </c>
      <c r="AA1207" s="20">
        <f t="shared" si="363"/>
        <v>0</v>
      </c>
      <c r="AB1207" s="1">
        <f t="shared" si="370"/>
        <v>0</v>
      </c>
      <c r="AC1207" s="40">
        <f t="shared" si="370"/>
        <v>0</v>
      </c>
      <c r="AD1207" s="4">
        <f t="shared" si="370"/>
        <v>0</v>
      </c>
      <c r="AE1207" s="40">
        <f>SUM(AE1208:AE1211)</f>
        <v>0</v>
      </c>
      <c r="AF1207" s="1">
        <f>SUM(AF1208:AF1211)</f>
        <v>0</v>
      </c>
      <c r="AG1207" s="40">
        <f>SUM(AG1208:AG1211)</f>
        <v>0</v>
      </c>
      <c r="AH1207" s="4">
        <f>SUM(AH1208:AH1211)</f>
        <v>0</v>
      </c>
      <c r="AI1207" s="40">
        <f>SUM(AI1208:AI1211)</f>
        <v>0</v>
      </c>
      <c r="AJ1207" s="40"/>
      <c r="AM1207" s="119">
        <f t="shared" si="358"/>
        <v>0</v>
      </c>
      <c r="AN1207" s="119">
        <f t="shared" si="357"/>
        <v>0</v>
      </c>
      <c r="AO1207" s="33"/>
      <c r="AQ1207" s="59"/>
    </row>
    <row r="1208" spans="1:43" ht="19.899999999999999" customHeight="1" outlineLevel="1" x14ac:dyDescent="0.2">
      <c r="A1208" s="15"/>
      <c r="B1208" s="194" t="s">
        <v>31</v>
      </c>
      <c r="C1208" s="2"/>
      <c r="D1208" s="2"/>
      <c r="E1208" s="2"/>
      <c r="F1208" s="2"/>
      <c r="G1208" s="40">
        <f>H1208+I1208+J1208</f>
        <v>0</v>
      </c>
      <c r="H1208" s="1"/>
      <c r="I1208" s="1"/>
      <c r="J1208" s="1"/>
      <c r="K1208" s="40">
        <f>L1208+M1208+N1208</f>
        <v>0</v>
      </c>
      <c r="L1208" s="1"/>
      <c r="M1208" s="1"/>
      <c r="N1208" s="1"/>
      <c r="O1208" s="40">
        <f t="shared" si="369"/>
        <v>0</v>
      </c>
      <c r="P1208" s="1"/>
      <c r="Q1208" s="1"/>
      <c r="R1208" s="1"/>
      <c r="S1208" s="40">
        <f>T1208+U1208+V1208</f>
        <v>0</v>
      </c>
      <c r="T1208" s="1"/>
      <c r="U1208" s="1"/>
      <c r="V1208" s="1"/>
      <c r="W1208" s="40">
        <f>X1208+Y1208+Z1208</f>
        <v>0</v>
      </c>
      <c r="X1208" s="1"/>
      <c r="Y1208" s="1"/>
      <c r="Z1208" s="1"/>
      <c r="AA1208" s="20">
        <f t="shared" si="363"/>
        <v>0</v>
      </c>
      <c r="AB1208" s="1">
        <f t="shared" si="370"/>
        <v>0</v>
      </c>
      <c r="AC1208" s="40">
        <f t="shared" si="370"/>
        <v>0</v>
      </c>
      <c r="AD1208" s="4">
        <f t="shared" si="370"/>
        <v>0</v>
      </c>
      <c r="AE1208" s="40">
        <f>AF1208+AG1208+AH1208</f>
        <v>0</v>
      </c>
      <c r="AF1208" s="1"/>
      <c r="AG1208" s="40"/>
      <c r="AH1208" s="4"/>
      <c r="AI1208" s="40"/>
      <c r="AJ1208" s="40"/>
      <c r="AM1208" s="119">
        <f t="shared" si="358"/>
        <v>0</v>
      </c>
      <c r="AN1208" s="119">
        <f t="shared" si="357"/>
        <v>0</v>
      </c>
      <c r="AO1208" s="33"/>
      <c r="AQ1208" s="59"/>
    </row>
    <row r="1209" spans="1:43" ht="19.899999999999999" customHeight="1" outlineLevel="1" x14ac:dyDescent="0.2">
      <c r="A1209" s="15"/>
      <c r="B1209" s="194" t="s">
        <v>32</v>
      </c>
      <c r="C1209" s="2"/>
      <c r="D1209" s="2"/>
      <c r="E1209" s="2"/>
      <c r="F1209" s="2"/>
      <c r="G1209" s="40">
        <f>H1209+I1209+J1209</f>
        <v>0</v>
      </c>
      <c r="H1209" s="1"/>
      <c r="I1209" s="1"/>
      <c r="J1209" s="1"/>
      <c r="K1209" s="40">
        <f>L1209+M1209+N1209</f>
        <v>0</v>
      </c>
      <c r="L1209" s="1"/>
      <c r="M1209" s="1"/>
      <c r="N1209" s="1"/>
      <c r="O1209" s="40">
        <f t="shared" si="369"/>
        <v>16000</v>
      </c>
      <c r="P1209" s="1"/>
      <c r="Q1209" s="1">
        <v>11232</v>
      </c>
      <c r="R1209" s="1">
        <f>Q1209*29.8/70.2</f>
        <v>4768</v>
      </c>
      <c r="S1209" s="40">
        <f>T1209+U1209+V1209</f>
        <v>16000</v>
      </c>
      <c r="T1209" s="1"/>
      <c r="U1209" s="1">
        <v>11232</v>
      </c>
      <c r="V1209" s="1">
        <v>4768</v>
      </c>
      <c r="W1209" s="40">
        <f>X1209+Y1209+Z1209</f>
        <v>16000</v>
      </c>
      <c r="X1209" s="1"/>
      <c r="Y1209" s="1">
        <f>U1209</f>
        <v>11232</v>
      </c>
      <c r="Z1209" s="1">
        <f>V1209</f>
        <v>4768</v>
      </c>
      <c r="AA1209" s="20">
        <f t="shared" si="363"/>
        <v>0</v>
      </c>
      <c r="AB1209" s="1">
        <f t="shared" si="370"/>
        <v>0</v>
      </c>
      <c r="AC1209" s="40">
        <f t="shared" si="370"/>
        <v>0</v>
      </c>
      <c r="AD1209" s="4">
        <f t="shared" si="370"/>
        <v>0</v>
      </c>
      <c r="AE1209" s="40">
        <f>AF1209+AG1209+AH1209</f>
        <v>0</v>
      </c>
      <c r="AF1209" s="1"/>
      <c r="AG1209" s="40"/>
      <c r="AH1209" s="4"/>
      <c r="AI1209" s="40"/>
      <c r="AJ1209" s="40"/>
      <c r="AM1209" s="119">
        <f t="shared" si="358"/>
        <v>0</v>
      </c>
      <c r="AN1209" s="119">
        <f t="shared" si="357"/>
        <v>0</v>
      </c>
      <c r="AO1209" s="33"/>
      <c r="AQ1209" s="59"/>
    </row>
    <row r="1210" spans="1:43" ht="19.899999999999999" customHeight="1" outlineLevel="1" x14ac:dyDescent="0.2">
      <c r="A1210" s="15"/>
      <c r="B1210" s="194" t="s">
        <v>33</v>
      </c>
      <c r="C1210" s="2"/>
      <c r="D1210" s="2"/>
      <c r="E1210" s="2"/>
      <c r="F1210" s="2"/>
      <c r="G1210" s="40">
        <f>H1210+I1210+J1210</f>
        <v>0</v>
      </c>
      <c r="H1210" s="1"/>
      <c r="I1210" s="1"/>
      <c r="J1210" s="1"/>
      <c r="K1210" s="40">
        <f>L1210+M1210+N1210</f>
        <v>0</v>
      </c>
      <c r="L1210" s="1"/>
      <c r="M1210" s="1"/>
      <c r="N1210" s="1"/>
      <c r="O1210" s="40">
        <f t="shared" si="369"/>
        <v>0</v>
      </c>
      <c r="P1210" s="1"/>
      <c r="Q1210" s="1"/>
      <c r="R1210" s="1"/>
      <c r="S1210" s="40">
        <f>T1210+U1210+V1210</f>
        <v>0</v>
      </c>
      <c r="T1210" s="1"/>
      <c r="U1210" s="1"/>
      <c r="V1210" s="1"/>
      <c r="W1210" s="40">
        <f>X1210+Y1210+Z1210</f>
        <v>0</v>
      </c>
      <c r="X1210" s="1"/>
      <c r="Y1210" s="1"/>
      <c r="Z1210" s="1"/>
      <c r="AA1210" s="20">
        <f t="shared" si="363"/>
        <v>0</v>
      </c>
      <c r="AB1210" s="1">
        <f t="shared" si="370"/>
        <v>0</v>
      </c>
      <c r="AC1210" s="40">
        <f t="shared" si="370"/>
        <v>0</v>
      </c>
      <c r="AD1210" s="4">
        <f t="shared" si="370"/>
        <v>0</v>
      </c>
      <c r="AE1210" s="40">
        <f>AF1210+AG1210+AH1210</f>
        <v>0</v>
      </c>
      <c r="AF1210" s="1"/>
      <c r="AG1210" s="40"/>
      <c r="AH1210" s="4"/>
      <c r="AI1210" s="40"/>
      <c r="AJ1210" s="40"/>
      <c r="AM1210" s="119">
        <f t="shared" si="358"/>
        <v>0</v>
      </c>
      <c r="AN1210" s="119">
        <f t="shared" si="357"/>
        <v>0</v>
      </c>
      <c r="AO1210" s="33"/>
      <c r="AQ1210" s="59"/>
    </row>
    <row r="1211" spans="1:43" ht="19.899999999999999" customHeight="1" outlineLevel="1" x14ac:dyDescent="0.2">
      <c r="A1211" s="15"/>
      <c r="B1211" s="194" t="s">
        <v>34</v>
      </c>
      <c r="C1211" s="2"/>
      <c r="D1211" s="2"/>
      <c r="E1211" s="2"/>
      <c r="F1211" s="2"/>
      <c r="G1211" s="40">
        <f>H1211+I1211+J1211</f>
        <v>0</v>
      </c>
      <c r="H1211" s="1"/>
      <c r="I1211" s="1"/>
      <c r="J1211" s="1"/>
      <c r="K1211" s="40">
        <f>L1211+M1211+N1211</f>
        <v>0</v>
      </c>
      <c r="L1211" s="1"/>
      <c r="M1211" s="1"/>
      <c r="N1211" s="1"/>
      <c r="O1211" s="40">
        <f t="shared" si="369"/>
        <v>0</v>
      </c>
      <c r="P1211" s="1"/>
      <c r="Q1211" s="1"/>
      <c r="R1211" s="1"/>
      <c r="S1211" s="40">
        <f>T1211+U1211+V1211</f>
        <v>0</v>
      </c>
      <c r="T1211" s="1"/>
      <c r="U1211" s="1"/>
      <c r="V1211" s="1"/>
      <c r="W1211" s="40">
        <f>X1211+Y1211+Z1211</f>
        <v>0</v>
      </c>
      <c r="X1211" s="1"/>
      <c r="Y1211" s="1"/>
      <c r="Z1211" s="1"/>
      <c r="AA1211" s="20">
        <f t="shared" si="363"/>
        <v>0</v>
      </c>
      <c r="AB1211" s="1">
        <f t="shared" si="370"/>
        <v>0</v>
      </c>
      <c r="AC1211" s="40">
        <f t="shared" si="370"/>
        <v>0</v>
      </c>
      <c r="AD1211" s="4">
        <f t="shared" si="370"/>
        <v>0</v>
      </c>
      <c r="AE1211" s="40">
        <f>AF1211+AG1211+AH1211</f>
        <v>0</v>
      </c>
      <c r="AF1211" s="1"/>
      <c r="AG1211" s="40"/>
      <c r="AH1211" s="4"/>
      <c r="AI1211" s="40"/>
      <c r="AJ1211" s="40"/>
      <c r="AM1211" s="119">
        <f t="shared" si="358"/>
        <v>0</v>
      </c>
      <c r="AN1211" s="119">
        <f t="shared" si="357"/>
        <v>0</v>
      </c>
      <c r="AO1211" s="33"/>
      <c r="AQ1211" s="59"/>
    </row>
    <row r="1212" spans="1:43" ht="84.75" customHeight="1" x14ac:dyDescent="0.2">
      <c r="A1212" s="18"/>
      <c r="B1212" s="125" t="s">
        <v>245</v>
      </c>
      <c r="C1212" s="21">
        <f>C1213+C1218+C1223+C1228+C1233+C1238+C1243+C1248+C1253+C1258+C1263+C1268+C1273+C1278+C1283+C1288+C1293+C1298+C1303+C1308+C1313</f>
        <v>132034.54988000001</v>
      </c>
      <c r="D1212" s="21">
        <f t="shared" ref="D1212:AH1212" si="372">D1213+D1218+D1223+D1228+D1233+D1238+D1243+D1248+D1253+D1258+D1263+D1268+D1273+D1278+D1283+D1288+D1293+D1298+D1303+D1308+D1313</f>
        <v>444.65962999999999</v>
      </c>
      <c r="E1212" s="21">
        <f t="shared" si="372"/>
        <v>5962.0739999999996</v>
      </c>
      <c r="F1212" s="21">
        <f t="shared" si="372"/>
        <v>6195.1126300000005</v>
      </c>
      <c r="G1212" s="21">
        <f t="shared" si="372"/>
        <v>233.04040000000018</v>
      </c>
      <c r="H1212" s="21">
        <f t="shared" si="372"/>
        <v>0</v>
      </c>
      <c r="I1212" s="21">
        <f t="shared" si="372"/>
        <v>232.57432000000017</v>
      </c>
      <c r="J1212" s="21">
        <f t="shared" si="372"/>
        <v>0.46607999999999983</v>
      </c>
      <c r="K1212" s="21">
        <f t="shared" si="372"/>
        <v>0</v>
      </c>
      <c r="L1212" s="21">
        <f t="shared" si="372"/>
        <v>0</v>
      </c>
      <c r="M1212" s="21">
        <f t="shared" si="372"/>
        <v>0</v>
      </c>
      <c r="N1212" s="21">
        <f t="shared" si="372"/>
        <v>0</v>
      </c>
      <c r="O1212" s="21">
        <f t="shared" si="372"/>
        <v>128654.79100000003</v>
      </c>
      <c r="P1212" s="21">
        <f t="shared" si="372"/>
        <v>0</v>
      </c>
      <c r="Q1212" s="21">
        <f t="shared" si="372"/>
        <v>111879.69999999997</v>
      </c>
      <c r="R1212" s="21">
        <f t="shared" si="372"/>
        <v>16775.091</v>
      </c>
      <c r="S1212" s="21">
        <f t="shared" si="372"/>
        <v>125486.68108000002</v>
      </c>
      <c r="T1212" s="21">
        <f t="shared" si="372"/>
        <v>0</v>
      </c>
      <c r="U1212" s="21">
        <f t="shared" si="372"/>
        <v>109331.11617000001</v>
      </c>
      <c r="V1212" s="21">
        <f t="shared" si="372"/>
        <v>16155.564910000001</v>
      </c>
      <c r="W1212" s="21">
        <f t="shared" si="372"/>
        <v>125253.63772000001</v>
      </c>
      <c r="X1212" s="21">
        <f t="shared" si="372"/>
        <v>0</v>
      </c>
      <c r="Y1212" s="21">
        <f t="shared" si="372"/>
        <v>109098.54047799998</v>
      </c>
      <c r="Z1212" s="21">
        <f t="shared" si="372"/>
        <v>16155.097242</v>
      </c>
      <c r="AA1212" s="21">
        <f t="shared" si="372"/>
        <v>-2.9600000027985018E-3</v>
      </c>
      <c r="AB1212" s="21">
        <f t="shared" si="372"/>
        <v>0</v>
      </c>
      <c r="AC1212" s="21">
        <f t="shared" si="372"/>
        <v>-1.3720000025898571E-3</v>
      </c>
      <c r="AD1212" s="21">
        <f t="shared" si="372"/>
        <v>-1.5880000002086447E-3</v>
      </c>
      <c r="AE1212" s="21">
        <f t="shared" si="372"/>
        <v>0</v>
      </c>
      <c r="AF1212" s="21">
        <f t="shared" si="372"/>
        <v>0</v>
      </c>
      <c r="AG1212" s="21">
        <f t="shared" si="372"/>
        <v>0</v>
      </c>
      <c r="AH1212" s="21">
        <f t="shared" si="372"/>
        <v>0</v>
      </c>
      <c r="AI1212" s="21"/>
      <c r="AJ1212" s="21"/>
      <c r="AL1212" s="33">
        <f>G1212+W1212-K1212-S1212-(AA1212-AE1212)</f>
        <v>-9.7371000151724729E-12</v>
      </c>
      <c r="AM1212" s="119">
        <f t="shared" si="358"/>
        <v>-2.9600000125356019E-3</v>
      </c>
      <c r="AN1212" s="119">
        <f t="shared" si="357"/>
        <v>-2.9600000027985018E-3</v>
      </c>
      <c r="AO1212" s="33">
        <f>AM1212-AN1212</f>
        <v>-9.7371000151724729E-12</v>
      </c>
      <c r="AQ1212" s="59"/>
    </row>
    <row r="1213" spans="1:43" s="122" customFormat="1" ht="112.9" customHeight="1" x14ac:dyDescent="0.2">
      <c r="A1213" s="176">
        <v>220</v>
      </c>
      <c r="B1213" s="195" t="s">
        <v>246</v>
      </c>
      <c r="C1213" s="24">
        <v>6195.1126300000005</v>
      </c>
      <c r="D1213" s="24">
        <f>SUM(D1214:D1217)</f>
        <v>444.65962999999999</v>
      </c>
      <c r="E1213" s="24">
        <v>5962.0739999999996</v>
      </c>
      <c r="F1213" s="24">
        <v>6195.1126300000005</v>
      </c>
      <c r="G1213" s="25">
        <f>H1213+I1213+J1213</f>
        <v>233.04040000000018</v>
      </c>
      <c r="H1213" s="26"/>
      <c r="I1213" s="26">
        <v>232.57432000000017</v>
      </c>
      <c r="J1213" s="26">
        <v>0.46607999999999983</v>
      </c>
      <c r="K1213" s="25">
        <f>L1213+M1213+N1213</f>
        <v>0</v>
      </c>
      <c r="L1213" s="26"/>
      <c r="M1213" s="26"/>
      <c r="N1213" s="26"/>
      <c r="O1213" s="25">
        <f t="shared" ref="O1213:O1248" si="373">P1213+Q1213+R1213</f>
        <v>233.06700000000001</v>
      </c>
      <c r="P1213" s="26">
        <v>0</v>
      </c>
      <c r="Q1213" s="26">
        <v>232.6</v>
      </c>
      <c r="R1213" s="26">
        <v>0.46700000000000003</v>
      </c>
      <c r="S1213" s="40">
        <f>T1213+U1213+V1213</f>
        <v>233.03863000000001</v>
      </c>
      <c r="T1213" s="1">
        <v>0</v>
      </c>
      <c r="U1213" s="1">
        <v>232.57255000000001</v>
      </c>
      <c r="V1213" s="1">
        <v>0.46607999999999999</v>
      </c>
      <c r="W1213" s="25">
        <f>X1213+Y1213+Z1213</f>
        <v>0</v>
      </c>
      <c r="X1213" s="26">
        <v>0</v>
      </c>
      <c r="Y1213" s="26">
        <v>0</v>
      </c>
      <c r="Z1213" s="26">
        <v>0</v>
      </c>
      <c r="AA1213" s="20">
        <f t="shared" ref="AA1213:AA1281" si="374">AB1213+AC1213+AD1213</f>
        <v>1.7700000001639182E-3</v>
      </c>
      <c r="AB1213" s="1">
        <f t="shared" ref="AB1213:AD1281" si="375">X1213+H1213-L1213-(T1213-AF1213)</f>
        <v>0</v>
      </c>
      <c r="AC1213" s="40">
        <f t="shared" si="375"/>
        <v>1.7700000001639182E-3</v>
      </c>
      <c r="AD1213" s="4">
        <f t="shared" si="375"/>
        <v>0</v>
      </c>
      <c r="AE1213" s="25">
        <f t="shared" ref="AE1213:AE1276" si="376">AF1213+AG1213+AH1213</f>
        <v>0</v>
      </c>
      <c r="AF1213" s="26"/>
      <c r="AG1213" s="25"/>
      <c r="AH1213" s="38"/>
      <c r="AI1213" s="25"/>
      <c r="AJ1213" s="25"/>
      <c r="AM1213" s="119">
        <f t="shared" si="358"/>
        <v>1.7700000001639182E-3</v>
      </c>
      <c r="AN1213" s="119">
        <f t="shared" si="357"/>
        <v>1.7700000001639182E-3</v>
      </c>
    </row>
    <row r="1214" spans="1:43" s="122" customFormat="1" ht="19.899999999999999" customHeight="1" x14ac:dyDescent="0.2">
      <c r="A1214" s="176"/>
      <c r="B1214" s="39" t="s">
        <v>31</v>
      </c>
      <c r="C1214" s="1">
        <v>0</v>
      </c>
      <c r="D1214" s="1">
        <f>C1214</f>
        <v>0</v>
      </c>
      <c r="E1214" s="1">
        <v>0</v>
      </c>
      <c r="F1214" s="1">
        <v>0</v>
      </c>
      <c r="G1214" s="40">
        <f t="shared" ref="G1214:G1277" si="377">H1214+I1214+J1214</f>
        <v>0</v>
      </c>
      <c r="H1214" s="1"/>
      <c r="I1214" s="1">
        <f>F1214-E1214</f>
        <v>0</v>
      </c>
      <c r="J1214" s="1"/>
      <c r="K1214" s="40"/>
      <c r="L1214" s="1"/>
      <c r="M1214" s="1"/>
      <c r="N1214" s="1"/>
      <c r="O1214" s="40">
        <f t="shared" si="373"/>
        <v>0</v>
      </c>
      <c r="P1214" s="1">
        <v>0</v>
      </c>
      <c r="Q1214" s="1">
        <v>0</v>
      </c>
      <c r="R1214" s="1">
        <v>0</v>
      </c>
      <c r="S1214" s="40">
        <v>0</v>
      </c>
      <c r="T1214" s="1"/>
      <c r="U1214" s="1"/>
      <c r="V1214" s="1"/>
      <c r="W1214" s="40">
        <v>0</v>
      </c>
      <c r="X1214" s="1"/>
      <c r="Y1214" s="1"/>
      <c r="Z1214" s="1"/>
      <c r="AA1214" s="20">
        <f t="shared" si="374"/>
        <v>0</v>
      </c>
      <c r="AB1214" s="1">
        <f t="shared" si="375"/>
        <v>0</v>
      </c>
      <c r="AC1214" s="40">
        <f t="shared" si="375"/>
        <v>0</v>
      </c>
      <c r="AD1214" s="4">
        <f t="shared" si="375"/>
        <v>0</v>
      </c>
      <c r="AE1214" s="40">
        <f t="shared" si="376"/>
        <v>0</v>
      </c>
      <c r="AF1214" s="1"/>
      <c r="AG1214" s="40"/>
      <c r="AH1214" s="4"/>
      <c r="AI1214" s="40"/>
      <c r="AJ1214" s="40"/>
      <c r="AM1214" s="119">
        <f t="shared" si="358"/>
        <v>0</v>
      </c>
      <c r="AN1214" s="119">
        <f t="shared" si="357"/>
        <v>0</v>
      </c>
    </row>
    <row r="1215" spans="1:43" s="122" customFormat="1" ht="19.899999999999999" customHeight="1" x14ac:dyDescent="0.2">
      <c r="A1215" s="176"/>
      <c r="B1215" s="39" t="s">
        <v>32</v>
      </c>
      <c r="C1215" s="1">
        <v>5750.4530000000004</v>
      </c>
      <c r="D1215" s="1"/>
      <c r="E1215" s="1">
        <v>5750.4530000000004</v>
      </c>
      <c r="F1215" s="1">
        <v>5750.4530000000004</v>
      </c>
      <c r="G1215" s="40">
        <f t="shared" si="377"/>
        <v>0</v>
      </c>
      <c r="H1215" s="1"/>
      <c r="I1215" s="1">
        <f>F1215-E1215</f>
        <v>0</v>
      </c>
      <c r="J1215" s="1"/>
      <c r="K1215" s="40"/>
      <c r="L1215" s="1"/>
      <c r="M1215" s="1"/>
      <c r="N1215" s="1"/>
      <c r="O1215" s="40">
        <f t="shared" si="373"/>
        <v>0</v>
      </c>
      <c r="P1215" s="1">
        <v>0</v>
      </c>
      <c r="Q1215" s="1">
        <v>0</v>
      </c>
      <c r="R1215" s="1">
        <v>0</v>
      </c>
      <c r="S1215" s="40">
        <v>0</v>
      </c>
      <c r="T1215" s="1"/>
      <c r="U1215" s="1"/>
      <c r="V1215" s="1"/>
      <c r="W1215" s="40">
        <v>0</v>
      </c>
      <c r="X1215" s="1"/>
      <c r="Y1215" s="1"/>
      <c r="Z1215" s="1"/>
      <c r="AA1215" s="20">
        <f t="shared" si="374"/>
        <v>0</v>
      </c>
      <c r="AB1215" s="1">
        <f t="shared" si="375"/>
        <v>0</v>
      </c>
      <c r="AC1215" s="40">
        <f t="shared" si="375"/>
        <v>0</v>
      </c>
      <c r="AD1215" s="4">
        <f t="shared" si="375"/>
        <v>0</v>
      </c>
      <c r="AE1215" s="40">
        <f t="shared" si="376"/>
        <v>0</v>
      </c>
      <c r="AF1215" s="1"/>
      <c r="AG1215" s="40"/>
      <c r="AH1215" s="4"/>
      <c r="AI1215" s="40"/>
      <c r="AJ1215" s="40"/>
      <c r="AM1215" s="119">
        <f t="shared" si="358"/>
        <v>0</v>
      </c>
      <c r="AN1215" s="119">
        <f t="shared" si="357"/>
        <v>0</v>
      </c>
    </row>
    <row r="1216" spans="1:43" s="122" customFormat="1" ht="19.899999999999999" customHeight="1" x14ac:dyDescent="0.2">
      <c r="A1216" s="176"/>
      <c r="B1216" s="39" t="s">
        <v>33</v>
      </c>
      <c r="C1216" s="1">
        <v>0</v>
      </c>
      <c r="D1216" s="1"/>
      <c r="E1216" s="1">
        <v>0</v>
      </c>
      <c r="F1216" s="1">
        <v>0</v>
      </c>
      <c r="G1216" s="40">
        <f t="shared" si="377"/>
        <v>0</v>
      </c>
      <c r="H1216" s="1"/>
      <c r="I1216" s="1">
        <f>F1216-E1216</f>
        <v>0</v>
      </c>
      <c r="J1216" s="1"/>
      <c r="K1216" s="40"/>
      <c r="L1216" s="1"/>
      <c r="M1216" s="1"/>
      <c r="N1216" s="1"/>
      <c r="O1216" s="40">
        <f t="shared" si="373"/>
        <v>0</v>
      </c>
      <c r="P1216" s="1">
        <v>0</v>
      </c>
      <c r="Q1216" s="1">
        <v>0</v>
      </c>
      <c r="R1216" s="1">
        <v>0</v>
      </c>
      <c r="S1216" s="40">
        <v>0</v>
      </c>
      <c r="T1216" s="1"/>
      <c r="U1216" s="1"/>
      <c r="V1216" s="1"/>
      <c r="W1216" s="40">
        <v>0</v>
      </c>
      <c r="X1216" s="1"/>
      <c r="Y1216" s="1"/>
      <c r="Z1216" s="1"/>
      <c r="AA1216" s="20">
        <f t="shared" si="374"/>
        <v>0</v>
      </c>
      <c r="AB1216" s="1">
        <f t="shared" si="375"/>
        <v>0</v>
      </c>
      <c r="AC1216" s="40">
        <f t="shared" si="375"/>
        <v>0</v>
      </c>
      <c r="AD1216" s="4">
        <f t="shared" si="375"/>
        <v>0</v>
      </c>
      <c r="AE1216" s="40">
        <f t="shared" si="376"/>
        <v>0</v>
      </c>
      <c r="AF1216" s="1"/>
      <c r="AG1216" s="40"/>
      <c r="AH1216" s="4"/>
      <c r="AI1216" s="40"/>
      <c r="AJ1216" s="40"/>
      <c r="AM1216" s="119">
        <f t="shared" si="358"/>
        <v>0</v>
      </c>
      <c r="AN1216" s="119">
        <f t="shared" si="357"/>
        <v>0</v>
      </c>
    </row>
    <row r="1217" spans="1:40" s="122" customFormat="1" ht="19.899999999999999" customHeight="1" x14ac:dyDescent="0.2">
      <c r="A1217" s="176"/>
      <c r="B1217" s="39" t="s">
        <v>34</v>
      </c>
      <c r="C1217" s="1">
        <v>444.65962999999999</v>
      </c>
      <c r="D1217" s="1">
        <f>C1217</f>
        <v>444.65962999999999</v>
      </c>
      <c r="E1217" s="1">
        <v>211.62100000000001</v>
      </c>
      <c r="F1217" s="1">
        <v>444.65962999999999</v>
      </c>
      <c r="G1217" s="40">
        <f t="shared" si="377"/>
        <v>233.03862999999998</v>
      </c>
      <c r="H1217" s="1"/>
      <c r="I1217" s="1">
        <f>F1217-E1217-J1217</f>
        <v>232.57254999999998</v>
      </c>
      <c r="J1217" s="1">
        <v>0.46607999999999983</v>
      </c>
      <c r="K1217" s="40"/>
      <c r="L1217" s="1"/>
      <c r="M1217" s="1"/>
      <c r="N1217" s="1"/>
      <c r="O1217" s="40">
        <f t="shared" si="373"/>
        <v>233.06700000000001</v>
      </c>
      <c r="P1217" s="1">
        <v>0</v>
      </c>
      <c r="Q1217" s="1">
        <v>232.6</v>
      </c>
      <c r="R1217" s="1">
        <v>0.46700000000000003</v>
      </c>
      <c r="S1217" s="40">
        <f>T1217+U1217+V1217</f>
        <v>233.03863000000001</v>
      </c>
      <c r="T1217" s="1">
        <f>T1213-SUM(T1214:T1216)</f>
        <v>0</v>
      </c>
      <c r="U1217" s="1">
        <f>U1213-SUM(U1214:U1216)</f>
        <v>232.57255000000001</v>
      </c>
      <c r="V1217" s="1">
        <f>V1213-SUM(V1214:V1216)</f>
        <v>0.46607999999999999</v>
      </c>
      <c r="W1217" s="40">
        <f>X1217+Y1217+Z1217</f>
        <v>0</v>
      </c>
      <c r="X1217" s="1">
        <f>X1213-SUM(X1214:X1216)</f>
        <v>0</v>
      </c>
      <c r="Y1217" s="1">
        <f>Y1213-SUM(Y1214:Y1216)</f>
        <v>0</v>
      </c>
      <c r="Z1217" s="1">
        <f>Z1213-SUM(Z1214:Z1216)</f>
        <v>0</v>
      </c>
      <c r="AA1217" s="20">
        <f t="shared" si="374"/>
        <v>0</v>
      </c>
      <c r="AB1217" s="1">
        <f t="shared" si="375"/>
        <v>0</v>
      </c>
      <c r="AC1217" s="40">
        <f t="shared" si="375"/>
        <v>0</v>
      </c>
      <c r="AD1217" s="4">
        <f t="shared" si="375"/>
        <v>0</v>
      </c>
      <c r="AE1217" s="40">
        <f t="shared" si="376"/>
        <v>0</v>
      </c>
      <c r="AF1217" s="1"/>
      <c r="AG1217" s="40"/>
      <c r="AH1217" s="4"/>
      <c r="AI1217" s="40"/>
      <c r="AJ1217" s="40"/>
      <c r="AM1217" s="119">
        <f t="shared" si="358"/>
        <v>0</v>
      </c>
      <c r="AN1217" s="119">
        <f t="shared" si="357"/>
        <v>0</v>
      </c>
    </row>
    <row r="1218" spans="1:40" s="122" customFormat="1" ht="106.15" customHeight="1" x14ac:dyDescent="0.2">
      <c r="A1218" s="176">
        <v>221</v>
      </c>
      <c r="B1218" s="193" t="s">
        <v>247</v>
      </c>
      <c r="C1218" s="24">
        <v>6572.7560199999998</v>
      </c>
      <c r="D1218" s="24">
        <f>SUM(D1219:D1222)</f>
        <v>0</v>
      </c>
      <c r="E1218" s="24">
        <v>0</v>
      </c>
      <c r="F1218" s="24">
        <v>0</v>
      </c>
      <c r="G1218" s="25">
        <f t="shared" si="377"/>
        <v>0</v>
      </c>
      <c r="H1218" s="26"/>
      <c r="I1218" s="26"/>
      <c r="J1218" s="26"/>
      <c r="K1218" s="25">
        <f>L1218+M1218+N1218</f>
        <v>0</v>
      </c>
      <c r="L1218" s="26"/>
      <c r="M1218" s="26"/>
      <c r="N1218" s="26"/>
      <c r="O1218" s="25">
        <f t="shared" si="373"/>
        <v>6594.2779999999993</v>
      </c>
      <c r="P1218" s="26">
        <v>0</v>
      </c>
      <c r="Q1218" s="26">
        <v>6567.9</v>
      </c>
      <c r="R1218" s="26">
        <v>26.378</v>
      </c>
      <c r="S1218" s="40">
        <f>T1218+U1218+V1218</f>
        <v>6572.7560200000007</v>
      </c>
      <c r="T1218" s="1">
        <v>0</v>
      </c>
      <c r="U1218" s="1">
        <v>6546.4649900000004</v>
      </c>
      <c r="V1218" s="1">
        <v>26.291029999999999</v>
      </c>
      <c r="W1218" s="25">
        <f>X1218+Y1218+Z1218</f>
        <v>6572.7560200000007</v>
      </c>
      <c r="X1218" s="26">
        <v>0</v>
      </c>
      <c r="Y1218" s="26">
        <v>6546.4649900000004</v>
      </c>
      <c r="Z1218" s="26">
        <v>26.291029999999999</v>
      </c>
      <c r="AA1218" s="20">
        <f t="shared" si="374"/>
        <v>0</v>
      </c>
      <c r="AB1218" s="1">
        <f t="shared" si="375"/>
        <v>0</v>
      </c>
      <c r="AC1218" s="40">
        <f t="shared" si="375"/>
        <v>0</v>
      </c>
      <c r="AD1218" s="4">
        <f t="shared" si="375"/>
        <v>0</v>
      </c>
      <c r="AE1218" s="25">
        <f t="shared" si="376"/>
        <v>0</v>
      </c>
      <c r="AF1218" s="26"/>
      <c r="AG1218" s="25"/>
      <c r="AH1218" s="38"/>
      <c r="AI1218" s="25" t="s">
        <v>232</v>
      </c>
      <c r="AJ1218" s="25" t="s">
        <v>232</v>
      </c>
      <c r="AM1218" s="119">
        <f t="shared" si="358"/>
        <v>0</v>
      </c>
      <c r="AN1218" s="119">
        <f t="shared" si="357"/>
        <v>0</v>
      </c>
    </row>
    <row r="1219" spans="1:40" s="122" customFormat="1" ht="19.899999999999999" customHeight="1" x14ac:dyDescent="0.2">
      <c r="A1219" s="176"/>
      <c r="B1219" s="39" t="s">
        <v>31</v>
      </c>
      <c r="C1219" s="1">
        <v>0</v>
      </c>
      <c r="D1219" s="1">
        <f>C1219</f>
        <v>0</v>
      </c>
      <c r="E1219" s="1">
        <v>0</v>
      </c>
      <c r="F1219" s="1">
        <v>0</v>
      </c>
      <c r="G1219" s="40">
        <f t="shared" si="377"/>
        <v>0</v>
      </c>
      <c r="H1219" s="1"/>
      <c r="I1219" s="1">
        <f>F1219-E1219</f>
        <v>0</v>
      </c>
      <c r="J1219" s="1"/>
      <c r="K1219" s="40"/>
      <c r="L1219" s="1"/>
      <c r="M1219" s="1"/>
      <c r="N1219" s="1"/>
      <c r="O1219" s="40">
        <f>P1219+Q1219+R1219</f>
        <v>0</v>
      </c>
      <c r="P1219" s="1">
        <v>0</v>
      </c>
      <c r="Q1219" s="1">
        <v>0</v>
      </c>
      <c r="R1219" s="1">
        <v>0</v>
      </c>
      <c r="S1219" s="40">
        <v>0</v>
      </c>
      <c r="T1219" s="1"/>
      <c r="U1219" s="1"/>
      <c r="V1219" s="1"/>
      <c r="W1219" s="40">
        <v>0</v>
      </c>
      <c r="X1219" s="1"/>
      <c r="Y1219" s="1"/>
      <c r="Z1219" s="1"/>
      <c r="AA1219" s="20">
        <f t="shared" si="374"/>
        <v>0</v>
      </c>
      <c r="AB1219" s="1">
        <f t="shared" si="375"/>
        <v>0</v>
      </c>
      <c r="AC1219" s="40">
        <f t="shared" si="375"/>
        <v>0</v>
      </c>
      <c r="AD1219" s="4">
        <f t="shared" si="375"/>
        <v>0</v>
      </c>
      <c r="AE1219" s="40">
        <f t="shared" si="376"/>
        <v>0</v>
      </c>
      <c r="AF1219" s="1"/>
      <c r="AG1219" s="40"/>
      <c r="AH1219" s="4"/>
      <c r="AI1219" s="40"/>
      <c r="AJ1219" s="40"/>
      <c r="AM1219" s="119">
        <f t="shared" si="358"/>
        <v>0</v>
      </c>
      <c r="AN1219" s="119">
        <f t="shared" si="357"/>
        <v>0</v>
      </c>
    </row>
    <row r="1220" spans="1:40" s="122" customFormat="1" ht="19.899999999999999" customHeight="1" x14ac:dyDescent="0.2">
      <c r="A1220" s="176"/>
      <c r="B1220" s="39" t="s">
        <v>32</v>
      </c>
      <c r="C1220" s="1">
        <v>6125.0730400000002</v>
      </c>
      <c r="D1220" s="1"/>
      <c r="E1220" s="1">
        <v>0</v>
      </c>
      <c r="F1220" s="1">
        <v>0</v>
      </c>
      <c r="G1220" s="40">
        <f t="shared" si="377"/>
        <v>0</v>
      </c>
      <c r="H1220" s="1"/>
      <c r="I1220" s="1">
        <f>F1220-E1220</f>
        <v>0</v>
      </c>
      <c r="J1220" s="1"/>
      <c r="K1220" s="40"/>
      <c r="L1220" s="1"/>
      <c r="M1220" s="1"/>
      <c r="N1220" s="1"/>
      <c r="O1220" s="40">
        <f>P1220+Q1220+R1220</f>
        <v>6125.0730400000002</v>
      </c>
      <c r="P1220" s="1">
        <v>0</v>
      </c>
      <c r="Q1220" s="1">
        <v>6100.5727478400004</v>
      </c>
      <c r="R1220" s="1">
        <v>24.500292160000004</v>
      </c>
      <c r="S1220" s="40">
        <v>6125.0730400000002</v>
      </c>
      <c r="T1220" s="1"/>
      <c r="U1220" s="1">
        <f>S1220-V1220</f>
        <v>6100.5727440000001</v>
      </c>
      <c r="V1220" s="1">
        <v>24.500295999999988</v>
      </c>
      <c r="W1220" s="40">
        <v>6125.0730400000002</v>
      </c>
      <c r="X1220" s="1"/>
      <c r="Y1220" s="1">
        <f>W1220-Z1220</f>
        <v>6100.5727440000001</v>
      </c>
      <c r="Z1220" s="1">
        <v>24.500295999999988</v>
      </c>
      <c r="AA1220" s="20">
        <f t="shared" si="374"/>
        <v>0</v>
      </c>
      <c r="AB1220" s="1">
        <f t="shared" si="375"/>
        <v>0</v>
      </c>
      <c r="AC1220" s="40">
        <f t="shared" si="375"/>
        <v>0</v>
      </c>
      <c r="AD1220" s="4">
        <f t="shared" si="375"/>
        <v>0</v>
      </c>
      <c r="AE1220" s="40">
        <f t="shared" si="376"/>
        <v>0</v>
      </c>
      <c r="AF1220" s="1"/>
      <c r="AG1220" s="40"/>
      <c r="AH1220" s="4"/>
      <c r="AI1220" s="40"/>
      <c r="AJ1220" s="40"/>
      <c r="AM1220" s="119">
        <f t="shared" si="358"/>
        <v>0</v>
      </c>
      <c r="AN1220" s="119">
        <f t="shared" si="357"/>
        <v>0</v>
      </c>
    </row>
    <row r="1221" spans="1:40" s="122" customFormat="1" ht="19.899999999999999" customHeight="1" x14ac:dyDescent="0.2">
      <c r="A1221" s="176"/>
      <c r="B1221" s="39" t="s">
        <v>33</v>
      </c>
      <c r="C1221" s="1">
        <v>0</v>
      </c>
      <c r="D1221" s="1"/>
      <c r="E1221" s="1">
        <v>0</v>
      </c>
      <c r="F1221" s="1">
        <v>0</v>
      </c>
      <c r="G1221" s="40">
        <f t="shared" si="377"/>
        <v>0</v>
      </c>
      <c r="H1221" s="1"/>
      <c r="I1221" s="1">
        <f>F1221-E1221</f>
        <v>0</v>
      </c>
      <c r="J1221" s="1"/>
      <c r="K1221" s="40"/>
      <c r="L1221" s="1"/>
      <c r="M1221" s="1"/>
      <c r="N1221" s="1"/>
      <c r="O1221" s="40">
        <f>P1221+Q1221+R1221</f>
        <v>0</v>
      </c>
      <c r="P1221" s="1">
        <v>0</v>
      </c>
      <c r="Q1221" s="1">
        <v>0</v>
      </c>
      <c r="R1221" s="1">
        <v>0</v>
      </c>
      <c r="S1221" s="40">
        <v>0</v>
      </c>
      <c r="T1221" s="1"/>
      <c r="U1221" s="1"/>
      <c r="V1221" s="1"/>
      <c r="W1221" s="40">
        <v>0</v>
      </c>
      <c r="X1221" s="1"/>
      <c r="Y1221" s="1"/>
      <c r="Z1221" s="1"/>
      <c r="AA1221" s="20">
        <f t="shared" si="374"/>
        <v>0</v>
      </c>
      <c r="AB1221" s="1">
        <f t="shared" si="375"/>
        <v>0</v>
      </c>
      <c r="AC1221" s="40">
        <f t="shared" si="375"/>
        <v>0</v>
      </c>
      <c r="AD1221" s="4">
        <f t="shared" si="375"/>
        <v>0</v>
      </c>
      <c r="AE1221" s="40">
        <f t="shared" si="376"/>
        <v>0</v>
      </c>
      <c r="AF1221" s="1"/>
      <c r="AG1221" s="40"/>
      <c r="AH1221" s="4"/>
      <c r="AI1221" s="40"/>
      <c r="AJ1221" s="40"/>
      <c r="AM1221" s="119">
        <f t="shared" si="358"/>
        <v>0</v>
      </c>
      <c r="AN1221" s="119">
        <f t="shared" si="357"/>
        <v>0</v>
      </c>
    </row>
    <row r="1222" spans="1:40" s="122" customFormat="1" ht="19.899999999999999" customHeight="1" x14ac:dyDescent="0.2">
      <c r="A1222" s="176"/>
      <c r="B1222" s="39" t="s">
        <v>34</v>
      </c>
      <c r="C1222" s="1">
        <v>447.68298000000004</v>
      </c>
      <c r="D1222" s="1"/>
      <c r="E1222" s="1">
        <v>0</v>
      </c>
      <c r="F1222" s="1">
        <v>0</v>
      </c>
      <c r="G1222" s="40">
        <f t="shared" si="377"/>
        <v>0</v>
      </c>
      <c r="H1222" s="1"/>
      <c r="I1222" s="1">
        <f>F1222-E1222</f>
        <v>0</v>
      </c>
      <c r="J1222" s="1"/>
      <c r="K1222" s="40"/>
      <c r="L1222" s="1"/>
      <c r="M1222" s="1"/>
      <c r="N1222" s="1"/>
      <c r="O1222" s="40">
        <f>P1222+Q1222+R1222</f>
        <v>469.20495999999901</v>
      </c>
      <c r="P1222" s="1">
        <v>0</v>
      </c>
      <c r="Q1222" s="1">
        <v>467.32725215999903</v>
      </c>
      <c r="R1222" s="1">
        <v>1.8777078399999971</v>
      </c>
      <c r="S1222" s="40">
        <v>447.68298000000004</v>
      </c>
      <c r="T1222" s="1">
        <f>T1218-SUM(T1219:T1221)</f>
        <v>0</v>
      </c>
      <c r="U1222" s="1">
        <f>U1218-SUM(U1219:U1221)</f>
        <v>445.89224600000034</v>
      </c>
      <c r="V1222" s="1">
        <f>V1218-SUM(V1219:V1221)</f>
        <v>1.7907340000000112</v>
      </c>
      <c r="W1222" s="40">
        <f>X1222+Y1222+Z1222</f>
        <v>447.68298000000033</v>
      </c>
      <c r="X1222" s="1">
        <f>X1218-SUM(X1219:X1221)</f>
        <v>0</v>
      </c>
      <c r="Y1222" s="1">
        <f>Y1218-SUM(Y1219:Y1221)</f>
        <v>445.89224600000034</v>
      </c>
      <c r="Z1222" s="1">
        <f>Z1218-SUM(Z1219:Z1221)</f>
        <v>1.7907340000000112</v>
      </c>
      <c r="AA1222" s="20">
        <f t="shared" si="374"/>
        <v>0</v>
      </c>
      <c r="AB1222" s="1">
        <f t="shared" si="375"/>
        <v>0</v>
      </c>
      <c r="AC1222" s="40">
        <f t="shared" si="375"/>
        <v>0</v>
      </c>
      <c r="AD1222" s="4">
        <f t="shared" si="375"/>
        <v>0</v>
      </c>
      <c r="AE1222" s="40">
        <f t="shared" si="376"/>
        <v>0</v>
      </c>
      <c r="AF1222" s="1"/>
      <c r="AG1222" s="40"/>
      <c r="AH1222" s="4"/>
      <c r="AI1222" s="40"/>
      <c r="AJ1222" s="40"/>
      <c r="AM1222" s="119">
        <f t="shared" si="358"/>
        <v>0</v>
      </c>
      <c r="AN1222" s="119">
        <f t="shared" si="357"/>
        <v>0</v>
      </c>
    </row>
    <row r="1223" spans="1:40" s="122" customFormat="1" ht="109.15" customHeight="1" x14ac:dyDescent="0.2">
      <c r="A1223" s="176">
        <v>222</v>
      </c>
      <c r="B1223" s="193" t="s">
        <v>248</v>
      </c>
      <c r="C1223" s="24">
        <v>6519.5686099999994</v>
      </c>
      <c r="D1223" s="24">
        <f>SUM(D1224:D1227)</f>
        <v>0</v>
      </c>
      <c r="E1223" s="24">
        <v>0</v>
      </c>
      <c r="F1223" s="24">
        <v>0</v>
      </c>
      <c r="G1223" s="25">
        <f t="shared" si="377"/>
        <v>0</v>
      </c>
      <c r="H1223" s="26"/>
      <c r="I1223" s="26"/>
      <c r="J1223" s="26"/>
      <c r="K1223" s="25">
        <f>L1223+M1223+N1223</f>
        <v>0</v>
      </c>
      <c r="L1223" s="26"/>
      <c r="M1223" s="26"/>
      <c r="N1223" s="26"/>
      <c r="O1223" s="25">
        <f t="shared" si="373"/>
        <v>6543.732</v>
      </c>
      <c r="P1223" s="26">
        <v>0</v>
      </c>
      <c r="Q1223" s="26">
        <v>6524.1</v>
      </c>
      <c r="R1223" s="26">
        <v>19.632000000000001</v>
      </c>
      <c r="S1223" s="40">
        <f>T1223+U1223+V1223</f>
        <v>6519.5686100000003</v>
      </c>
      <c r="T1223" s="1">
        <v>0</v>
      </c>
      <c r="U1223" s="1">
        <v>6500.0099</v>
      </c>
      <c r="V1223" s="1">
        <v>19.558710000000001</v>
      </c>
      <c r="W1223" s="25">
        <f>X1223+Y1223+Z1223</f>
        <v>6519.5686100000012</v>
      </c>
      <c r="X1223" s="26">
        <v>0</v>
      </c>
      <c r="Y1223" s="26">
        <v>6500.0099000000009</v>
      </c>
      <c r="Z1223" s="26">
        <v>19.558710000000001</v>
      </c>
      <c r="AA1223" s="20">
        <f t="shared" si="374"/>
        <v>0</v>
      </c>
      <c r="AB1223" s="1">
        <f t="shared" si="375"/>
        <v>0</v>
      </c>
      <c r="AC1223" s="40">
        <f t="shared" si="375"/>
        <v>0</v>
      </c>
      <c r="AD1223" s="4">
        <f t="shared" si="375"/>
        <v>0</v>
      </c>
      <c r="AE1223" s="25">
        <f t="shared" si="376"/>
        <v>0</v>
      </c>
      <c r="AF1223" s="26"/>
      <c r="AG1223" s="25"/>
      <c r="AH1223" s="38"/>
      <c r="AI1223" s="25" t="s">
        <v>232</v>
      </c>
      <c r="AJ1223" s="25" t="s">
        <v>232</v>
      </c>
      <c r="AM1223" s="119">
        <f t="shared" si="358"/>
        <v>0</v>
      </c>
      <c r="AN1223" s="119">
        <f t="shared" si="357"/>
        <v>0</v>
      </c>
    </row>
    <row r="1224" spans="1:40" s="122" customFormat="1" ht="19.899999999999999" customHeight="1" x14ac:dyDescent="0.2">
      <c r="A1224" s="176"/>
      <c r="B1224" s="39" t="s">
        <v>31</v>
      </c>
      <c r="C1224" s="1">
        <v>0</v>
      </c>
      <c r="D1224" s="1">
        <f>C1224</f>
        <v>0</v>
      </c>
      <c r="E1224" s="1">
        <v>0</v>
      </c>
      <c r="F1224" s="1">
        <v>0</v>
      </c>
      <c r="G1224" s="40">
        <f t="shared" si="377"/>
        <v>0</v>
      </c>
      <c r="H1224" s="1"/>
      <c r="I1224" s="1">
        <f>F1224-E1224</f>
        <v>0</v>
      </c>
      <c r="J1224" s="1"/>
      <c r="K1224" s="40"/>
      <c r="L1224" s="1"/>
      <c r="M1224" s="1"/>
      <c r="N1224" s="1"/>
      <c r="O1224" s="40">
        <f t="shared" si="373"/>
        <v>0</v>
      </c>
      <c r="P1224" s="1">
        <v>0</v>
      </c>
      <c r="Q1224" s="1">
        <v>0</v>
      </c>
      <c r="R1224" s="1">
        <v>0</v>
      </c>
      <c r="S1224" s="40">
        <v>0</v>
      </c>
      <c r="T1224" s="1"/>
      <c r="U1224" s="1"/>
      <c r="V1224" s="1"/>
      <c r="W1224" s="40">
        <v>0</v>
      </c>
      <c r="X1224" s="1"/>
      <c r="Y1224" s="1"/>
      <c r="Z1224" s="1"/>
      <c r="AA1224" s="20">
        <f t="shared" si="374"/>
        <v>0</v>
      </c>
      <c r="AB1224" s="1">
        <f t="shared" si="375"/>
        <v>0</v>
      </c>
      <c r="AC1224" s="40">
        <f t="shared" si="375"/>
        <v>0</v>
      </c>
      <c r="AD1224" s="4">
        <f t="shared" si="375"/>
        <v>0</v>
      </c>
      <c r="AE1224" s="40">
        <f t="shared" si="376"/>
        <v>0</v>
      </c>
      <c r="AF1224" s="1"/>
      <c r="AG1224" s="40"/>
      <c r="AH1224" s="4"/>
      <c r="AI1224" s="40"/>
      <c r="AJ1224" s="40"/>
      <c r="AM1224" s="119">
        <f t="shared" si="358"/>
        <v>0</v>
      </c>
      <c r="AN1224" s="119">
        <f t="shared" si="357"/>
        <v>0</v>
      </c>
    </row>
    <row r="1225" spans="1:40" s="122" customFormat="1" ht="19.899999999999999" customHeight="1" x14ac:dyDescent="0.2">
      <c r="A1225" s="176"/>
      <c r="B1225" s="39" t="s">
        <v>32</v>
      </c>
      <c r="C1225" s="1">
        <v>6071.8856299999998</v>
      </c>
      <c r="D1225" s="1"/>
      <c r="E1225" s="1">
        <v>0</v>
      </c>
      <c r="F1225" s="1">
        <v>0</v>
      </c>
      <c r="G1225" s="40">
        <f t="shared" si="377"/>
        <v>0</v>
      </c>
      <c r="H1225" s="1"/>
      <c r="I1225" s="1">
        <f>F1225-E1225</f>
        <v>0</v>
      </c>
      <c r="J1225" s="1"/>
      <c r="K1225" s="40"/>
      <c r="L1225" s="1"/>
      <c r="M1225" s="1"/>
      <c r="N1225" s="1"/>
      <c r="O1225" s="40">
        <f t="shared" si="373"/>
        <v>6071.8856299999998</v>
      </c>
      <c r="P1225" s="1">
        <v>0</v>
      </c>
      <c r="Q1225" s="1">
        <v>6053.6699731099998</v>
      </c>
      <c r="R1225" s="1">
        <v>18.215656889999998</v>
      </c>
      <c r="S1225" s="40">
        <v>6071.8856299999998</v>
      </c>
      <c r="T1225" s="1"/>
      <c r="U1225" s="1">
        <f>S1225-V1225</f>
        <v>6053.6699699999999</v>
      </c>
      <c r="V1225" s="1">
        <v>18.21566</v>
      </c>
      <c r="W1225" s="40">
        <v>6071.8856299999998</v>
      </c>
      <c r="X1225" s="1"/>
      <c r="Y1225" s="1">
        <f>W1225-Z1225</f>
        <v>6053.6699699999999</v>
      </c>
      <c r="Z1225" s="1">
        <v>18.21566</v>
      </c>
      <c r="AA1225" s="20">
        <f t="shared" si="374"/>
        <v>0</v>
      </c>
      <c r="AB1225" s="1">
        <f t="shared" si="375"/>
        <v>0</v>
      </c>
      <c r="AC1225" s="40">
        <f t="shared" si="375"/>
        <v>0</v>
      </c>
      <c r="AD1225" s="4">
        <f t="shared" si="375"/>
        <v>0</v>
      </c>
      <c r="AE1225" s="40">
        <f t="shared" si="376"/>
        <v>0</v>
      </c>
      <c r="AF1225" s="1"/>
      <c r="AG1225" s="40"/>
      <c r="AH1225" s="4"/>
      <c r="AI1225" s="40"/>
      <c r="AJ1225" s="40"/>
      <c r="AM1225" s="119">
        <f t="shared" si="358"/>
        <v>0</v>
      </c>
      <c r="AN1225" s="119">
        <f t="shared" si="357"/>
        <v>0</v>
      </c>
    </row>
    <row r="1226" spans="1:40" s="122" customFormat="1" ht="19.899999999999999" customHeight="1" x14ac:dyDescent="0.2">
      <c r="A1226" s="176"/>
      <c r="B1226" s="39" t="s">
        <v>33</v>
      </c>
      <c r="C1226" s="1">
        <v>0</v>
      </c>
      <c r="D1226" s="1"/>
      <c r="E1226" s="1">
        <v>0</v>
      </c>
      <c r="F1226" s="1">
        <v>0</v>
      </c>
      <c r="G1226" s="40">
        <f t="shared" si="377"/>
        <v>0</v>
      </c>
      <c r="H1226" s="1"/>
      <c r="I1226" s="1">
        <f>F1226-E1226</f>
        <v>0</v>
      </c>
      <c r="J1226" s="1"/>
      <c r="K1226" s="40"/>
      <c r="L1226" s="1"/>
      <c r="M1226" s="1"/>
      <c r="N1226" s="1"/>
      <c r="O1226" s="40">
        <f t="shared" si="373"/>
        <v>0</v>
      </c>
      <c r="P1226" s="1">
        <v>0</v>
      </c>
      <c r="Q1226" s="1">
        <v>0</v>
      </c>
      <c r="R1226" s="1">
        <v>0</v>
      </c>
      <c r="S1226" s="40">
        <v>0</v>
      </c>
      <c r="T1226" s="1"/>
      <c r="U1226" s="1"/>
      <c r="V1226" s="1"/>
      <c r="W1226" s="40">
        <v>0</v>
      </c>
      <c r="X1226" s="1"/>
      <c r="Y1226" s="1"/>
      <c r="Z1226" s="1"/>
      <c r="AA1226" s="20">
        <f t="shared" si="374"/>
        <v>0</v>
      </c>
      <c r="AB1226" s="1">
        <f t="shared" si="375"/>
        <v>0</v>
      </c>
      <c r="AC1226" s="40">
        <f t="shared" si="375"/>
        <v>0</v>
      </c>
      <c r="AD1226" s="4">
        <f t="shared" si="375"/>
        <v>0</v>
      </c>
      <c r="AE1226" s="40">
        <f t="shared" si="376"/>
        <v>0</v>
      </c>
      <c r="AF1226" s="1"/>
      <c r="AG1226" s="40"/>
      <c r="AH1226" s="4"/>
      <c r="AI1226" s="40"/>
      <c r="AJ1226" s="40"/>
      <c r="AM1226" s="119">
        <f t="shared" si="358"/>
        <v>0</v>
      </c>
      <c r="AN1226" s="119">
        <f t="shared" ref="AN1226:AN1289" si="378">AA1226-AE1226</f>
        <v>0</v>
      </c>
    </row>
    <row r="1227" spans="1:40" s="122" customFormat="1" ht="19.899999999999999" customHeight="1" x14ac:dyDescent="0.2">
      <c r="A1227" s="176"/>
      <c r="B1227" s="39" t="s">
        <v>34</v>
      </c>
      <c r="C1227" s="1">
        <v>447.68298000000004</v>
      </c>
      <c r="D1227" s="1"/>
      <c r="E1227" s="1">
        <v>0</v>
      </c>
      <c r="F1227" s="1">
        <v>0</v>
      </c>
      <c r="G1227" s="40">
        <f t="shared" si="377"/>
        <v>0</v>
      </c>
      <c r="H1227" s="1"/>
      <c r="I1227" s="1">
        <f>F1227-E1227</f>
        <v>0</v>
      </c>
      <c r="J1227" s="1"/>
      <c r="K1227" s="40"/>
      <c r="L1227" s="1"/>
      <c r="M1227" s="1"/>
      <c r="N1227" s="1"/>
      <c r="O1227" s="40">
        <f t="shared" si="373"/>
        <v>471.84637000000083</v>
      </c>
      <c r="P1227" s="1">
        <v>0</v>
      </c>
      <c r="Q1227" s="1">
        <v>470.43002689000082</v>
      </c>
      <c r="R1227" s="1">
        <v>1.4163431100000075</v>
      </c>
      <c r="S1227" s="40">
        <f>T1227+U1227+V1227</f>
        <v>447.6829800000001</v>
      </c>
      <c r="T1227" s="1">
        <f>T1223-SUM(T1224:T1226)</f>
        <v>0</v>
      </c>
      <c r="U1227" s="1">
        <f>U1223-SUM(U1224:U1226)</f>
        <v>446.33993000000009</v>
      </c>
      <c r="V1227" s="1">
        <f>V1223-SUM(V1224:V1226)</f>
        <v>1.3430500000000016</v>
      </c>
      <c r="W1227" s="40">
        <f>X1227+Y1227+Z1227</f>
        <v>447.68298000000101</v>
      </c>
      <c r="X1227" s="1">
        <f>X1223-SUM(X1224:X1226)</f>
        <v>0</v>
      </c>
      <c r="Y1227" s="1">
        <f>Y1223-SUM(Y1224:Y1226)</f>
        <v>446.339930000001</v>
      </c>
      <c r="Z1227" s="1">
        <f>Z1223-SUM(Z1224:Z1226)</f>
        <v>1.3430500000000016</v>
      </c>
      <c r="AA1227" s="20">
        <f t="shared" si="374"/>
        <v>9.0949470177292824E-13</v>
      </c>
      <c r="AB1227" s="1">
        <f t="shared" si="375"/>
        <v>0</v>
      </c>
      <c r="AC1227" s="40">
        <f t="shared" si="375"/>
        <v>9.0949470177292824E-13</v>
      </c>
      <c r="AD1227" s="4">
        <f t="shared" si="375"/>
        <v>0</v>
      </c>
      <c r="AE1227" s="40">
        <f t="shared" si="376"/>
        <v>0</v>
      </c>
      <c r="AF1227" s="1"/>
      <c r="AG1227" s="40"/>
      <c r="AH1227" s="4"/>
      <c r="AI1227" s="40"/>
      <c r="AJ1227" s="40"/>
      <c r="AM1227" s="119">
        <f t="shared" ref="AM1227:AM1290" si="379">G1227+W1227-K1227-S1227</f>
        <v>9.0949470177292824E-13</v>
      </c>
      <c r="AN1227" s="119">
        <f t="shared" si="378"/>
        <v>9.0949470177292824E-13</v>
      </c>
    </row>
    <row r="1228" spans="1:40" s="122" customFormat="1" ht="90" customHeight="1" x14ac:dyDescent="0.2">
      <c r="A1228" s="176">
        <v>223</v>
      </c>
      <c r="B1228" s="193" t="s">
        <v>249</v>
      </c>
      <c r="C1228" s="24">
        <v>6691.3432599999996</v>
      </c>
      <c r="D1228" s="24">
        <f>SUM(D1229:D1232)</f>
        <v>0</v>
      </c>
      <c r="E1228" s="24">
        <v>0</v>
      </c>
      <c r="F1228" s="24">
        <v>0</v>
      </c>
      <c r="G1228" s="25">
        <f t="shared" si="377"/>
        <v>0</v>
      </c>
      <c r="H1228" s="26"/>
      <c r="I1228" s="26"/>
      <c r="J1228" s="26"/>
      <c r="K1228" s="25">
        <f>L1228+M1228+N1228</f>
        <v>0</v>
      </c>
      <c r="L1228" s="26"/>
      <c r="M1228" s="26"/>
      <c r="N1228" s="26"/>
      <c r="O1228" s="25">
        <f t="shared" si="373"/>
        <v>6713.7280000000001</v>
      </c>
      <c r="P1228" s="26">
        <v>0</v>
      </c>
      <c r="Q1228" s="26">
        <v>6700.3</v>
      </c>
      <c r="R1228" s="26">
        <v>13.427999999999999</v>
      </c>
      <c r="S1228" s="40">
        <f>T1228+U1228+V1228</f>
        <v>6691.1892600000001</v>
      </c>
      <c r="T1228" s="1">
        <v>0</v>
      </c>
      <c r="U1228" s="1">
        <v>6677.8068700000003</v>
      </c>
      <c r="V1228" s="1">
        <v>13.382390000000001</v>
      </c>
      <c r="W1228" s="25">
        <f>X1228+Y1228+Z1228</f>
        <v>6691.1892600000001</v>
      </c>
      <c r="X1228" s="26">
        <v>0</v>
      </c>
      <c r="Y1228" s="26">
        <v>6677.8068700000003</v>
      </c>
      <c r="Z1228" s="26">
        <v>13.382390000000001</v>
      </c>
      <c r="AA1228" s="20">
        <f t="shared" si="374"/>
        <v>0</v>
      </c>
      <c r="AB1228" s="1">
        <f t="shared" si="375"/>
        <v>0</v>
      </c>
      <c r="AC1228" s="40">
        <f t="shared" si="375"/>
        <v>0</v>
      </c>
      <c r="AD1228" s="4">
        <f t="shared" si="375"/>
        <v>0</v>
      </c>
      <c r="AE1228" s="25">
        <f t="shared" si="376"/>
        <v>0</v>
      </c>
      <c r="AF1228" s="26"/>
      <c r="AG1228" s="25"/>
      <c r="AH1228" s="38"/>
      <c r="AI1228" s="25" t="s">
        <v>232</v>
      </c>
      <c r="AJ1228" s="25" t="s">
        <v>232</v>
      </c>
      <c r="AM1228" s="119">
        <f t="shared" si="379"/>
        <v>0</v>
      </c>
      <c r="AN1228" s="119">
        <f t="shared" si="378"/>
        <v>0</v>
      </c>
    </row>
    <row r="1229" spans="1:40" s="122" customFormat="1" ht="19.899999999999999" customHeight="1" x14ac:dyDescent="0.2">
      <c r="A1229" s="176"/>
      <c r="B1229" s="39" t="s">
        <v>31</v>
      </c>
      <c r="C1229" s="1">
        <v>0</v>
      </c>
      <c r="D1229" s="1">
        <f>C1229</f>
        <v>0</v>
      </c>
      <c r="E1229" s="1">
        <v>0</v>
      </c>
      <c r="F1229" s="1">
        <v>0</v>
      </c>
      <c r="G1229" s="40">
        <f t="shared" si="377"/>
        <v>0</v>
      </c>
      <c r="H1229" s="1"/>
      <c r="I1229" s="1">
        <f>F1229-E1229</f>
        <v>0</v>
      </c>
      <c r="J1229" s="1"/>
      <c r="K1229" s="40"/>
      <c r="L1229" s="1"/>
      <c r="M1229" s="1"/>
      <c r="N1229" s="1"/>
      <c r="O1229" s="40">
        <f>P1229+Q1229+R1229</f>
        <v>0</v>
      </c>
      <c r="P1229" s="1">
        <v>0</v>
      </c>
      <c r="Q1229" s="1">
        <v>0</v>
      </c>
      <c r="R1229" s="1">
        <v>0</v>
      </c>
      <c r="S1229" s="40">
        <v>0</v>
      </c>
      <c r="T1229" s="1"/>
      <c r="U1229" s="1"/>
      <c r="V1229" s="1"/>
      <c r="W1229" s="40">
        <v>0</v>
      </c>
      <c r="X1229" s="1"/>
      <c r="Y1229" s="1"/>
      <c r="Z1229" s="1"/>
      <c r="AA1229" s="20">
        <f t="shared" si="374"/>
        <v>0</v>
      </c>
      <c r="AB1229" s="1">
        <f t="shared" si="375"/>
        <v>0</v>
      </c>
      <c r="AC1229" s="40">
        <f t="shared" si="375"/>
        <v>0</v>
      </c>
      <c r="AD1229" s="4">
        <f t="shared" si="375"/>
        <v>0</v>
      </c>
      <c r="AE1229" s="40">
        <f t="shared" si="376"/>
        <v>0</v>
      </c>
      <c r="AF1229" s="1"/>
      <c r="AG1229" s="40"/>
      <c r="AH1229" s="4"/>
      <c r="AI1229" s="40"/>
      <c r="AJ1229" s="40"/>
      <c r="AM1229" s="119">
        <f t="shared" si="379"/>
        <v>0</v>
      </c>
      <c r="AN1229" s="119">
        <f t="shared" si="378"/>
        <v>0</v>
      </c>
    </row>
    <row r="1230" spans="1:40" s="122" customFormat="1" ht="19.899999999999999" customHeight="1" x14ac:dyDescent="0.2">
      <c r="A1230" s="176"/>
      <c r="B1230" s="39" t="s">
        <v>32</v>
      </c>
      <c r="C1230" s="1">
        <v>6243.6602800000001</v>
      </c>
      <c r="D1230" s="1"/>
      <c r="E1230" s="1">
        <v>0</v>
      </c>
      <c r="F1230" s="1">
        <v>0</v>
      </c>
      <c r="G1230" s="40">
        <f t="shared" si="377"/>
        <v>0</v>
      </c>
      <c r="H1230" s="1"/>
      <c r="I1230" s="1">
        <f>F1230-E1230</f>
        <v>0</v>
      </c>
      <c r="J1230" s="1"/>
      <c r="K1230" s="40"/>
      <c r="L1230" s="1"/>
      <c r="M1230" s="1"/>
      <c r="N1230" s="1"/>
      <c r="O1230" s="40">
        <f>P1230+Q1230+R1230</f>
        <v>6243.6602800000001</v>
      </c>
      <c r="P1230" s="1">
        <v>0</v>
      </c>
      <c r="Q1230" s="1">
        <v>6232.10682</v>
      </c>
      <c r="R1230" s="1">
        <v>11.553459999999999</v>
      </c>
      <c r="S1230" s="40">
        <v>6243.660280000001</v>
      </c>
      <c r="T1230" s="1"/>
      <c r="U1230" s="1">
        <f>S1230-V1230</f>
        <v>6231.1730100000013</v>
      </c>
      <c r="V1230" s="1">
        <v>12.487269999999999</v>
      </c>
      <c r="W1230" s="40">
        <v>6243.6602799999991</v>
      </c>
      <c r="X1230" s="1"/>
      <c r="Y1230" s="1">
        <f>W1230-Z1230</f>
        <v>6231.1729499999992</v>
      </c>
      <c r="Z1230" s="1">
        <v>12.48733</v>
      </c>
      <c r="AA1230" s="20">
        <f t="shared" si="374"/>
        <v>-2.1209700662438991E-12</v>
      </c>
      <c r="AB1230" s="1">
        <f t="shared" si="375"/>
        <v>0</v>
      </c>
      <c r="AC1230" s="40">
        <f t="shared" si="375"/>
        <v>-6.0000002122251317E-5</v>
      </c>
      <c r="AD1230" s="4">
        <f t="shared" si="375"/>
        <v>6.0000000001281251E-5</v>
      </c>
      <c r="AE1230" s="40">
        <f t="shared" si="376"/>
        <v>0</v>
      </c>
      <c r="AF1230" s="1"/>
      <c r="AG1230" s="40"/>
      <c r="AH1230" s="4"/>
      <c r="AI1230" s="40"/>
      <c r="AJ1230" s="40"/>
      <c r="AM1230" s="119">
        <f t="shared" si="379"/>
        <v>0</v>
      </c>
      <c r="AN1230" s="119">
        <f t="shared" si="378"/>
        <v>-2.1209700662438991E-12</v>
      </c>
    </row>
    <row r="1231" spans="1:40" s="122" customFormat="1" ht="19.899999999999999" customHeight="1" x14ac:dyDescent="0.2">
      <c r="A1231" s="176"/>
      <c r="B1231" s="39" t="s">
        <v>33</v>
      </c>
      <c r="C1231" s="1">
        <v>0</v>
      </c>
      <c r="D1231" s="1"/>
      <c r="E1231" s="1">
        <v>0</v>
      </c>
      <c r="F1231" s="1">
        <v>0</v>
      </c>
      <c r="G1231" s="40">
        <f t="shared" si="377"/>
        <v>0</v>
      </c>
      <c r="H1231" s="1"/>
      <c r="I1231" s="1">
        <f>F1231-E1231</f>
        <v>0</v>
      </c>
      <c r="J1231" s="1"/>
      <c r="K1231" s="40"/>
      <c r="L1231" s="1"/>
      <c r="M1231" s="1"/>
      <c r="N1231" s="1"/>
      <c r="O1231" s="40">
        <f>P1231+Q1231+R1231</f>
        <v>0</v>
      </c>
      <c r="P1231" s="1">
        <v>0</v>
      </c>
      <c r="Q1231" s="1">
        <v>0</v>
      </c>
      <c r="R1231" s="1">
        <v>0</v>
      </c>
      <c r="S1231" s="40">
        <v>0</v>
      </c>
      <c r="T1231" s="1"/>
      <c r="U1231" s="1"/>
      <c r="V1231" s="1"/>
      <c r="W1231" s="40">
        <v>0</v>
      </c>
      <c r="X1231" s="1"/>
      <c r="Y1231" s="1"/>
      <c r="Z1231" s="1"/>
      <c r="AA1231" s="20">
        <f t="shared" si="374"/>
        <v>0</v>
      </c>
      <c r="AB1231" s="1">
        <f t="shared" si="375"/>
        <v>0</v>
      </c>
      <c r="AC1231" s="40">
        <f t="shared" si="375"/>
        <v>0</v>
      </c>
      <c r="AD1231" s="4">
        <f t="shared" si="375"/>
        <v>0</v>
      </c>
      <c r="AE1231" s="40">
        <f t="shared" si="376"/>
        <v>0</v>
      </c>
      <c r="AF1231" s="1"/>
      <c r="AG1231" s="40"/>
      <c r="AH1231" s="4"/>
      <c r="AI1231" s="40"/>
      <c r="AJ1231" s="40"/>
      <c r="AM1231" s="119">
        <f t="shared" si="379"/>
        <v>0</v>
      </c>
      <c r="AN1231" s="119">
        <f t="shared" si="378"/>
        <v>0</v>
      </c>
    </row>
    <row r="1232" spans="1:40" s="122" customFormat="1" ht="19.899999999999999" customHeight="1" x14ac:dyDescent="0.2">
      <c r="A1232" s="176"/>
      <c r="B1232" s="39" t="s">
        <v>34</v>
      </c>
      <c r="C1232" s="1">
        <v>447.68298000000004</v>
      </c>
      <c r="D1232" s="1"/>
      <c r="E1232" s="1">
        <v>0</v>
      </c>
      <c r="F1232" s="1">
        <v>0</v>
      </c>
      <c r="G1232" s="40">
        <f t="shared" si="377"/>
        <v>0</v>
      </c>
      <c r="H1232" s="1"/>
      <c r="I1232" s="1">
        <f>F1232-E1232</f>
        <v>0</v>
      </c>
      <c r="J1232" s="1"/>
      <c r="K1232" s="40"/>
      <c r="L1232" s="1"/>
      <c r="M1232" s="1"/>
      <c r="N1232" s="1"/>
      <c r="O1232" s="40">
        <f>P1232+Q1232+R1232</f>
        <v>470.06771999999927</v>
      </c>
      <c r="P1232" s="1">
        <v>0</v>
      </c>
      <c r="Q1232" s="1">
        <v>468.19317999999924</v>
      </c>
      <c r="R1232" s="1">
        <v>1.8745400000000012</v>
      </c>
      <c r="S1232" s="40">
        <f>T1232+U1232+V1232</f>
        <v>447.52897999999902</v>
      </c>
      <c r="T1232" s="1">
        <f>T1228-SUM(T1229:T1231)</f>
        <v>0</v>
      </c>
      <c r="U1232" s="1">
        <f>U1228-SUM(U1229:U1231)</f>
        <v>446.633859999999</v>
      </c>
      <c r="V1232" s="1">
        <f>V1228-SUM(V1229:V1231)</f>
        <v>0.89512000000000214</v>
      </c>
      <c r="W1232" s="40">
        <f>X1232+Y1232+Z1232</f>
        <v>447.52898000000113</v>
      </c>
      <c r="X1232" s="1">
        <f>X1228-SUM(X1229:X1231)</f>
        <v>0</v>
      </c>
      <c r="Y1232" s="1">
        <f>Y1228-SUM(Y1229:Y1231)</f>
        <v>446.63392000000113</v>
      </c>
      <c r="Z1232" s="1">
        <f>Z1228-SUM(Z1229:Z1231)</f>
        <v>0.89506000000000085</v>
      </c>
      <c r="AA1232" s="20">
        <f t="shared" si="374"/>
        <v>2.1209700662438991E-12</v>
      </c>
      <c r="AB1232" s="1">
        <f t="shared" si="375"/>
        <v>0</v>
      </c>
      <c r="AC1232" s="40">
        <f t="shared" si="375"/>
        <v>6.0000002122251317E-5</v>
      </c>
      <c r="AD1232" s="4">
        <f t="shared" si="375"/>
        <v>-6.0000000001281251E-5</v>
      </c>
      <c r="AE1232" s="40">
        <f t="shared" si="376"/>
        <v>0</v>
      </c>
      <c r="AF1232" s="1"/>
      <c r="AG1232" s="40"/>
      <c r="AH1232" s="4"/>
      <c r="AI1232" s="40"/>
      <c r="AJ1232" s="40"/>
      <c r="AM1232" s="119">
        <f t="shared" si="379"/>
        <v>2.1032064978498966E-12</v>
      </c>
      <c r="AN1232" s="119">
        <f t="shared" si="378"/>
        <v>2.1209700662438991E-12</v>
      </c>
    </row>
    <row r="1233" spans="1:40" s="122" customFormat="1" ht="85.9" customHeight="1" x14ac:dyDescent="0.2">
      <c r="A1233" s="176">
        <v>224</v>
      </c>
      <c r="B1233" s="193" t="s">
        <v>250</v>
      </c>
      <c r="C1233" s="24">
        <v>6772.2171399999997</v>
      </c>
      <c r="D1233" s="24">
        <f>SUM(D1234:D1237)</f>
        <v>0</v>
      </c>
      <c r="E1233" s="24">
        <v>0</v>
      </c>
      <c r="F1233" s="24">
        <v>0</v>
      </c>
      <c r="G1233" s="25">
        <f t="shared" si="377"/>
        <v>0</v>
      </c>
      <c r="H1233" s="26"/>
      <c r="I1233" s="26"/>
      <c r="J1233" s="26"/>
      <c r="K1233" s="25">
        <f>L1233+M1233+N1233</f>
        <v>0</v>
      </c>
      <c r="L1233" s="26"/>
      <c r="M1233" s="26"/>
      <c r="N1233" s="26"/>
      <c r="O1233" s="25">
        <f t="shared" si="373"/>
        <v>6793.2939999999999</v>
      </c>
      <c r="P1233" s="26">
        <v>0</v>
      </c>
      <c r="Q1233" s="26">
        <v>6786.5</v>
      </c>
      <c r="R1233" s="26">
        <v>6.7940000000000005</v>
      </c>
      <c r="S1233" s="40">
        <f>T1233+U1233+V1233</f>
        <v>6770.4711399999987</v>
      </c>
      <c r="T1233" s="1">
        <v>0</v>
      </c>
      <c r="U1233" s="1">
        <v>6763.7006599999986</v>
      </c>
      <c r="V1233" s="1">
        <v>6.7704800000000001</v>
      </c>
      <c r="W1233" s="25">
        <f>X1233+Y1233+Z1233</f>
        <v>6770.4711399999987</v>
      </c>
      <c r="X1233" s="26">
        <v>0</v>
      </c>
      <c r="Y1233" s="26">
        <v>6763.7006599999986</v>
      </c>
      <c r="Z1233" s="26">
        <v>6.7704800000000001</v>
      </c>
      <c r="AA1233" s="20">
        <f t="shared" si="374"/>
        <v>0</v>
      </c>
      <c r="AB1233" s="1">
        <f t="shared" si="375"/>
        <v>0</v>
      </c>
      <c r="AC1233" s="40">
        <f t="shared" si="375"/>
        <v>0</v>
      </c>
      <c r="AD1233" s="4">
        <f t="shared" si="375"/>
        <v>0</v>
      </c>
      <c r="AE1233" s="25">
        <f t="shared" si="376"/>
        <v>0</v>
      </c>
      <c r="AF1233" s="26"/>
      <c r="AG1233" s="25"/>
      <c r="AH1233" s="38"/>
      <c r="AI1233" s="25" t="s">
        <v>232</v>
      </c>
      <c r="AJ1233" s="25" t="s">
        <v>232</v>
      </c>
      <c r="AM1233" s="119">
        <f t="shared" si="379"/>
        <v>0</v>
      </c>
      <c r="AN1233" s="119">
        <f t="shared" si="378"/>
        <v>0</v>
      </c>
    </row>
    <row r="1234" spans="1:40" s="122" customFormat="1" ht="19.899999999999999" customHeight="1" x14ac:dyDescent="0.2">
      <c r="A1234" s="176"/>
      <c r="B1234" s="39" t="s">
        <v>31</v>
      </c>
      <c r="C1234" s="1">
        <v>0</v>
      </c>
      <c r="D1234" s="1">
        <f>C1234</f>
        <v>0</v>
      </c>
      <c r="E1234" s="1">
        <v>0</v>
      </c>
      <c r="F1234" s="1">
        <v>0</v>
      </c>
      <c r="G1234" s="40">
        <f t="shared" si="377"/>
        <v>0</v>
      </c>
      <c r="H1234" s="1"/>
      <c r="I1234" s="1">
        <f>F1234-E1234</f>
        <v>0</v>
      </c>
      <c r="J1234" s="1"/>
      <c r="K1234" s="40"/>
      <c r="L1234" s="1"/>
      <c r="M1234" s="1"/>
      <c r="N1234" s="1"/>
      <c r="O1234" s="40">
        <f t="shared" si="373"/>
        <v>0</v>
      </c>
      <c r="P1234" s="1">
        <v>0</v>
      </c>
      <c r="Q1234" s="1">
        <v>0</v>
      </c>
      <c r="R1234" s="1">
        <v>0</v>
      </c>
      <c r="S1234" s="40">
        <v>0</v>
      </c>
      <c r="T1234" s="1"/>
      <c r="U1234" s="1"/>
      <c r="V1234" s="1"/>
      <c r="W1234" s="40">
        <v>0</v>
      </c>
      <c r="X1234" s="1"/>
      <c r="Y1234" s="1"/>
      <c r="Z1234" s="1"/>
      <c r="AA1234" s="20">
        <f t="shared" si="374"/>
        <v>0</v>
      </c>
      <c r="AB1234" s="1">
        <f t="shared" si="375"/>
        <v>0</v>
      </c>
      <c r="AC1234" s="40">
        <f t="shared" si="375"/>
        <v>0</v>
      </c>
      <c r="AD1234" s="4">
        <f t="shared" si="375"/>
        <v>0</v>
      </c>
      <c r="AE1234" s="40">
        <f t="shared" si="376"/>
        <v>0</v>
      </c>
      <c r="AF1234" s="1"/>
      <c r="AG1234" s="40"/>
      <c r="AH1234" s="4"/>
      <c r="AI1234" s="40"/>
      <c r="AJ1234" s="40"/>
      <c r="AM1234" s="119">
        <f t="shared" si="379"/>
        <v>0</v>
      </c>
      <c r="AN1234" s="119">
        <f t="shared" si="378"/>
        <v>0</v>
      </c>
    </row>
    <row r="1235" spans="1:40" s="122" customFormat="1" ht="19.899999999999999" customHeight="1" x14ac:dyDescent="0.2">
      <c r="A1235" s="176"/>
      <c r="B1235" s="39" t="s">
        <v>32</v>
      </c>
      <c r="C1235" s="1">
        <v>6324.5341600000002</v>
      </c>
      <c r="D1235" s="1"/>
      <c r="E1235" s="1">
        <v>0</v>
      </c>
      <c r="F1235" s="1">
        <v>0</v>
      </c>
      <c r="G1235" s="40">
        <f t="shared" si="377"/>
        <v>0</v>
      </c>
      <c r="H1235" s="1"/>
      <c r="I1235" s="1">
        <f>F1235-E1235</f>
        <v>0</v>
      </c>
      <c r="J1235" s="1"/>
      <c r="K1235" s="40"/>
      <c r="L1235" s="1"/>
      <c r="M1235" s="1"/>
      <c r="N1235" s="1"/>
      <c r="O1235" s="40">
        <f t="shared" si="373"/>
        <v>6324.5341600000002</v>
      </c>
      <c r="P1235" s="1">
        <v>0</v>
      </c>
      <c r="Q1235" s="1">
        <v>6318.2096258399997</v>
      </c>
      <c r="R1235" s="1">
        <v>6.3245341600000007</v>
      </c>
      <c r="S1235" s="40">
        <v>6324.5341600000002</v>
      </c>
      <c r="T1235" s="1"/>
      <c r="U1235" s="1">
        <f>S1235-V1235</f>
        <v>6318.2096099999999</v>
      </c>
      <c r="V1235" s="1">
        <v>6.3245500000000003</v>
      </c>
      <c r="W1235" s="40">
        <v>6324.5341600000002</v>
      </c>
      <c r="X1235" s="1"/>
      <c r="Y1235" s="1">
        <f>W1235-Z1235</f>
        <v>6318.2096099999999</v>
      </c>
      <c r="Z1235" s="1">
        <v>6.3245500000000003</v>
      </c>
      <c r="AA1235" s="20">
        <f t="shared" si="374"/>
        <v>0</v>
      </c>
      <c r="AB1235" s="1">
        <f t="shared" si="375"/>
        <v>0</v>
      </c>
      <c r="AC1235" s="40">
        <f t="shared" si="375"/>
        <v>0</v>
      </c>
      <c r="AD1235" s="4">
        <f t="shared" si="375"/>
        <v>0</v>
      </c>
      <c r="AE1235" s="40">
        <f t="shared" si="376"/>
        <v>0</v>
      </c>
      <c r="AF1235" s="1"/>
      <c r="AG1235" s="40"/>
      <c r="AH1235" s="4"/>
      <c r="AI1235" s="40"/>
      <c r="AJ1235" s="40"/>
      <c r="AM1235" s="119">
        <f t="shared" si="379"/>
        <v>0</v>
      </c>
      <c r="AN1235" s="119">
        <f t="shared" si="378"/>
        <v>0</v>
      </c>
    </row>
    <row r="1236" spans="1:40" s="122" customFormat="1" ht="19.899999999999999" customHeight="1" x14ac:dyDescent="0.2">
      <c r="A1236" s="176"/>
      <c r="B1236" s="39" t="s">
        <v>33</v>
      </c>
      <c r="C1236" s="1">
        <v>0</v>
      </c>
      <c r="D1236" s="1"/>
      <c r="E1236" s="1">
        <v>0</v>
      </c>
      <c r="F1236" s="1">
        <v>0</v>
      </c>
      <c r="G1236" s="40">
        <f t="shared" si="377"/>
        <v>0</v>
      </c>
      <c r="H1236" s="1"/>
      <c r="I1236" s="1">
        <f>F1236-E1236</f>
        <v>0</v>
      </c>
      <c r="J1236" s="1"/>
      <c r="K1236" s="40"/>
      <c r="L1236" s="1"/>
      <c r="M1236" s="1"/>
      <c r="N1236" s="1"/>
      <c r="O1236" s="40">
        <f t="shared" si="373"/>
        <v>0</v>
      </c>
      <c r="P1236" s="1">
        <v>0</v>
      </c>
      <c r="Q1236" s="1">
        <v>0</v>
      </c>
      <c r="R1236" s="1">
        <v>0</v>
      </c>
      <c r="S1236" s="40">
        <v>0</v>
      </c>
      <c r="T1236" s="1"/>
      <c r="U1236" s="1"/>
      <c r="V1236" s="1"/>
      <c r="W1236" s="40">
        <v>0</v>
      </c>
      <c r="X1236" s="1"/>
      <c r="Y1236" s="1"/>
      <c r="Z1236" s="1"/>
      <c r="AA1236" s="20">
        <f t="shared" si="374"/>
        <v>0</v>
      </c>
      <c r="AB1236" s="1">
        <f t="shared" si="375"/>
        <v>0</v>
      </c>
      <c r="AC1236" s="40">
        <f t="shared" si="375"/>
        <v>0</v>
      </c>
      <c r="AD1236" s="4">
        <f t="shared" si="375"/>
        <v>0</v>
      </c>
      <c r="AE1236" s="40">
        <f t="shared" si="376"/>
        <v>0</v>
      </c>
      <c r="AF1236" s="1"/>
      <c r="AG1236" s="40"/>
      <c r="AH1236" s="4"/>
      <c r="AI1236" s="40"/>
      <c r="AJ1236" s="40"/>
      <c r="AM1236" s="119">
        <f t="shared" si="379"/>
        <v>0</v>
      </c>
      <c r="AN1236" s="119">
        <f t="shared" si="378"/>
        <v>0</v>
      </c>
    </row>
    <row r="1237" spans="1:40" s="122" customFormat="1" ht="19.899999999999999" customHeight="1" x14ac:dyDescent="0.2">
      <c r="A1237" s="176"/>
      <c r="B1237" s="39" t="s">
        <v>34</v>
      </c>
      <c r="C1237" s="1">
        <v>447.68298000000004</v>
      </c>
      <c r="D1237" s="1"/>
      <c r="E1237" s="1">
        <v>0</v>
      </c>
      <c r="F1237" s="1">
        <v>0</v>
      </c>
      <c r="G1237" s="40">
        <f t="shared" si="377"/>
        <v>0</v>
      </c>
      <c r="H1237" s="1"/>
      <c r="I1237" s="1">
        <f>F1237-E1237</f>
        <v>0</v>
      </c>
      <c r="J1237" s="1"/>
      <c r="K1237" s="40"/>
      <c r="L1237" s="1"/>
      <c r="M1237" s="1"/>
      <c r="N1237" s="1"/>
      <c r="O1237" s="40">
        <f t="shared" si="373"/>
        <v>468.75984000000034</v>
      </c>
      <c r="P1237" s="1">
        <v>0</v>
      </c>
      <c r="Q1237" s="1">
        <v>468.29037416000034</v>
      </c>
      <c r="R1237" s="1">
        <v>0.46946584000000013</v>
      </c>
      <c r="S1237" s="40">
        <f>T1237+U1237+V1237</f>
        <v>445.9369799999987</v>
      </c>
      <c r="T1237" s="1">
        <f>T1233-SUM(T1234:T1236)</f>
        <v>0</v>
      </c>
      <c r="U1237" s="1">
        <f>U1233-SUM(U1234:U1236)</f>
        <v>445.49104999999872</v>
      </c>
      <c r="V1237" s="1">
        <f>V1233-SUM(V1234:V1236)</f>
        <v>0.44592999999999972</v>
      </c>
      <c r="W1237" s="40">
        <f>X1237+Y1237+Z1237</f>
        <v>445.9369799999987</v>
      </c>
      <c r="X1237" s="1">
        <f>X1233-SUM(X1234:X1236)</f>
        <v>0</v>
      </c>
      <c r="Y1237" s="1">
        <f>Y1233-SUM(Y1234:Y1236)</f>
        <v>445.49104999999872</v>
      </c>
      <c r="Z1237" s="1">
        <f>Z1233-SUM(Z1234:Z1236)</f>
        <v>0.44592999999999972</v>
      </c>
      <c r="AA1237" s="20">
        <f t="shared" si="374"/>
        <v>0</v>
      </c>
      <c r="AB1237" s="1">
        <f t="shared" si="375"/>
        <v>0</v>
      </c>
      <c r="AC1237" s="40">
        <f t="shared" si="375"/>
        <v>0</v>
      </c>
      <c r="AD1237" s="4">
        <f t="shared" si="375"/>
        <v>0</v>
      </c>
      <c r="AE1237" s="40">
        <f t="shared" si="376"/>
        <v>0</v>
      </c>
      <c r="AF1237" s="1"/>
      <c r="AG1237" s="40"/>
      <c r="AH1237" s="4"/>
      <c r="AI1237" s="40"/>
      <c r="AJ1237" s="40"/>
      <c r="AM1237" s="119">
        <f t="shared" si="379"/>
        <v>0</v>
      </c>
      <c r="AN1237" s="119">
        <f t="shared" si="378"/>
        <v>0</v>
      </c>
    </row>
    <row r="1238" spans="1:40" s="122" customFormat="1" ht="85.9" customHeight="1" x14ac:dyDescent="0.2">
      <c r="A1238" s="176">
        <v>225</v>
      </c>
      <c r="B1238" s="193" t="s">
        <v>251</v>
      </c>
      <c r="C1238" s="24">
        <v>6427.6239599999999</v>
      </c>
      <c r="D1238" s="24">
        <f>SUM(D1239:D1242)</f>
        <v>0</v>
      </c>
      <c r="E1238" s="24">
        <v>0</v>
      </c>
      <c r="F1238" s="24">
        <v>0</v>
      </c>
      <c r="G1238" s="25">
        <f t="shared" si="377"/>
        <v>0</v>
      </c>
      <c r="H1238" s="26"/>
      <c r="I1238" s="26"/>
      <c r="J1238" s="26"/>
      <c r="K1238" s="25">
        <f>L1238+M1238+N1238</f>
        <v>0</v>
      </c>
      <c r="L1238" s="26"/>
      <c r="M1238" s="26"/>
      <c r="N1238" s="26"/>
      <c r="O1238" s="25">
        <f t="shared" si="373"/>
        <v>6444.0649999999996</v>
      </c>
      <c r="P1238" s="26">
        <v>0</v>
      </c>
      <c r="Q1238" s="26">
        <v>6405.4</v>
      </c>
      <c r="R1238" s="26">
        <v>38.664999999999999</v>
      </c>
      <c r="S1238" s="40">
        <f>T1238+U1238+V1238</f>
        <v>6427.6239600000008</v>
      </c>
      <c r="T1238" s="1">
        <v>0</v>
      </c>
      <c r="U1238" s="1">
        <v>6389.0582200000008</v>
      </c>
      <c r="V1238" s="1">
        <v>38.565740000000005</v>
      </c>
      <c r="W1238" s="25">
        <f>X1238+Y1238+Z1238</f>
        <v>6427.6239600000008</v>
      </c>
      <c r="X1238" s="26">
        <v>0</v>
      </c>
      <c r="Y1238" s="26">
        <v>6389.0582200000008</v>
      </c>
      <c r="Z1238" s="26">
        <v>38.565739999999998</v>
      </c>
      <c r="AA1238" s="20">
        <f t="shared" si="374"/>
        <v>0</v>
      </c>
      <c r="AB1238" s="1">
        <f t="shared" si="375"/>
        <v>0</v>
      </c>
      <c r="AC1238" s="40">
        <f t="shared" si="375"/>
        <v>0</v>
      </c>
      <c r="AD1238" s="4">
        <f t="shared" si="375"/>
        <v>0</v>
      </c>
      <c r="AE1238" s="25">
        <f t="shared" si="376"/>
        <v>0</v>
      </c>
      <c r="AF1238" s="26"/>
      <c r="AG1238" s="25"/>
      <c r="AH1238" s="38"/>
      <c r="AI1238" s="25" t="s">
        <v>232</v>
      </c>
      <c r="AJ1238" s="25" t="s">
        <v>232</v>
      </c>
      <c r="AM1238" s="119">
        <f t="shared" si="379"/>
        <v>0</v>
      </c>
      <c r="AN1238" s="119">
        <f t="shared" si="378"/>
        <v>0</v>
      </c>
    </row>
    <row r="1239" spans="1:40" s="122" customFormat="1" ht="19.899999999999999" customHeight="1" x14ac:dyDescent="0.2">
      <c r="A1239" s="176"/>
      <c r="B1239" s="39" t="s">
        <v>31</v>
      </c>
      <c r="C1239" s="1">
        <v>0</v>
      </c>
      <c r="D1239" s="1">
        <f>C1239</f>
        <v>0</v>
      </c>
      <c r="E1239" s="1">
        <v>0</v>
      </c>
      <c r="F1239" s="1">
        <v>0</v>
      </c>
      <c r="G1239" s="40">
        <f t="shared" si="377"/>
        <v>0</v>
      </c>
      <c r="H1239" s="1"/>
      <c r="I1239" s="1">
        <f>F1239-E1239</f>
        <v>0</v>
      </c>
      <c r="J1239" s="1"/>
      <c r="K1239" s="40"/>
      <c r="L1239" s="1"/>
      <c r="M1239" s="1"/>
      <c r="N1239" s="1"/>
      <c r="O1239" s="40">
        <f>P1239+Q1239+R1239</f>
        <v>0</v>
      </c>
      <c r="P1239" s="1">
        <v>0</v>
      </c>
      <c r="Q1239" s="1">
        <v>0</v>
      </c>
      <c r="R1239" s="1">
        <v>0</v>
      </c>
      <c r="S1239" s="40">
        <v>0</v>
      </c>
      <c r="T1239" s="1"/>
      <c r="U1239" s="1"/>
      <c r="V1239" s="1"/>
      <c r="W1239" s="40">
        <v>0</v>
      </c>
      <c r="X1239" s="1"/>
      <c r="Y1239" s="1"/>
      <c r="Z1239" s="1"/>
      <c r="AA1239" s="20">
        <f t="shared" si="374"/>
        <v>0</v>
      </c>
      <c r="AB1239" s="1">
        <f t="shared" si="375"/>
        <v>0</v>
      </c>
      <c r="AC1239" s="40">
        <f t="shared" si="375"/>
        <v>0</v>
      </c>
      <c r="AD1239" s="4">
        <f t="shared" si="375"/>
        <v>0</v>
      </c>
      <c r="AE1239" s="40">
        <f t="shared" si="376"/>
        <v>0</v>
      </c>
      <c r="AF1239" s="1"/>
      <c r="AG1239" s="40"/>
      <c r="AH1239" s="4"/>
      <c r="AI1239" s="40"/>
      <c r="AJ1239" s="40"/>
      <c r="AM1239" s="119">
        <f t="shared" si="379"/>
        <v>0</v>
      </c>
      <c r="AN1239" s="119">
        <f t="shared" si="378"/>
        <v>0</v>
      </c>
    </row>
    <row r="1240" spans="1:40" s="122" customFormat="1" ht="19.899999999999999" customHeight="1" x14ac:dyDescent="0.2">
      <c r="A1240" s="176"/>
      <c r="B1240" s="39" t="s">
        <v>32</v>
      </c>
      <c r="C1240" s="1">
        <v>5981.6869800000004</v>
      </c>
      <c r="D1240" s="1"/>
      <c r="E1240" s="1">
        <v>0</v>
      </c>
      <c r="F1240" s="1">
        <v>0</v>
      </c>
      <c r="G1240" s="40">
        <f t="shared" si="377"/>
        <v>0</v>
      </c>
      <c r="H1240" s="1"/>
      <c r="I1240" s="1">
        <f>F1240-E1240</f>
        <v>0</v>
      </c>
      <c r="J1240" s="1"/>
      <c r="K1240" s="40"/>
      <c r="L1240" s="1"/>
      <c r="M1240" s="1"/>
      <c r="N1240" s="1"/>
      <c r="O1240" s="40">
        <f>P1240+Q1240+R1240</f>
        <v>5981.6869800000004</v>
      </c>
      <c r="P1240" s="1">
        <v>0</v>
      </c>
      <c r="Q1240" s="1">
        <v>5945.7968581200003</v>
      </c>
      <c r="R1240" s="1">
        <v>35.890121880000002</v>
      </c>
      <c r="S1240" s="40">
        <v>5981.6869800000004</v>
      </c>
      <c r="T1240" s="1"/>
      <c r="U1240" s="1">
        <f>S1240-V1240</f>
        <v>5945.7968600000004</v>
      </c>
      <c r="V1240" s="1">
        <v>35.890120000000003</v>
      </c>
      <c r="W1240" s="40">
        <v>5981.6869799999995</v>
      </c>
      <c r="X1240" s="1"/>
      <c r="Y1240" s="1">
        <f>W1240-Z1240</f>
        <v>5945.7968599999995</v>
      </c>
      <c r="Z1240" s="1">
        <v>35.890120000000003</v>
      </c>
      <c r="AA1240" s="20">
        <f t="shared" si="374"/>
        <v>0</v>
      </c>
      <c r="AB1240" s="1">
        <f t="shared" si="375"/>
        <v>0</v>
      </c>
      <c r="AC1240" s="40">
        <f t="shared" si="375"/>
        <v>0</v>
      </c>
      <c r="AD1240" s="4">
        <f t="shared" si="375"/>
        <v>0</v>
      </c>
      <c r="AE1240" s="40">
        <f t="shared" si="376"/>
        <v>0</v>
      </c>
      <c r="AF1240" s="1"/>
      <c r="AG1240" s="40"/>
      <c r="AH1240" s="4"/>
      <c r="AI1240" s="40"/>
      <c r="AJ1240" s="40"/>
      <c r="AM1240" s="119">
        <f t="shared" si="379"/>
        <v>0</v>
      </c>
      <c r="AN1240" s="119">
        <f t="shared" si="378"/>
        <v>0</v>
      </c>
    </row>
    <row r="1241" spans="1:40" s="122" customFormat="1" ht="19.899999999999999" customHeight="1" x14ac:dyDescent="0.2">
      <c r="A1241" s="176"/>
      <c r="B1241" s="39" t="s">
        <v>33</v>
      </c>
      <c r="C1241" s="1">
        <v>0</v>
      </c>
      <c r="D1241" s="1"/>
      <c r="E1241" s="1">
        <v>0</v>
      </c>
      <c r="F1241" s="1">
        <v>0</v>
      </c>
      <c r="G1241" s="40">
        <f t="shared" si="377"/>
        <v>0</v>
      </c>
      <c r="H1241" s="1"/>
      <c r="I1241" s="1">
        <f>F1241-E1241</f>
        <v>0</v>
      </c>
      <c r="J1241" s="1"/>
      <c r="K1241" s="40"/>
      <c r="L1241" s="1"/>
      <c r="M1241" s="1"/>
      <c r="N1241" s="1"/>
      <c r="O1241" s="40">
        <f>P1241+Q1241+R1241</f>
        <v>0</v>
      </c>
      <c r="P1241" s="1">
        <v>0</v>
      </c>
      <c r="Q1241" s="1">
        <v>0</v>
      </c>
      <c r="R1241" s="1">
        <v>0</v>
      </c>
      <c r="S1241" s="40">
        <v>0</v>
      </c>
      <c r="T1241" s="1"/>
      <c r="U1241" s="1"/>
      <c r="V1241" s="1"/>
      <c r="W1241" s="40">
        <v>0</v>
      </c>
      <c r="X1241" s="1"/>
      <c r="Y1241" s="1"/>
      <c r="Z1241" s="1"/>
      <c r="AA1241" s="20">
        <f t="shared" si="374"/>
        <v>0</v>
      </c>
      <c r="AB1241" s="1">
        <f t="shared" si="375"/>
        <v>0</v>
      </c>
      <c r="AC1241" s="40">
        <f t="shared" si="375"/>
        <v>0</v>
      </c>
      <c r="AD1241" s="4">
        <f t="shared" si="375"/>
        <v>0</v>
      </c>
      <c r="AE1241" s="40">
        <f t="shared" si="376"/>
        <v>0</v>
      </c>
      <c r="AF1241" s="1"/>
      <c r="AG1241" s="40"/>
      <c r="AH1241" s="4"/>
      <c r="AI1241" s="40"/>
      <c r="AJ1241" s="40"/>
      <c r="AM1241" s="119">
        <f t="shared" si="379"/>
        <v>0</v>
      </c>
      <c r="AN1241" s="119">
        <f t="shared" si="378"/>
        <v>0</v>
      </c>
    </row>
    <row r="1242" spans="1:40" s="122" customFormat="1" ht="19.899999999999999" customHeight="1" x14ac:dyDescent="0.2">
      <c r="A1242" s="176"/>
      <c r="B1242" s="39" t="s">
        <v>34</v>
      </c>
      <c r="C1242" s="1">
        <v>445.93697999999995</v>
      </c>
      <c r="D1242" s="1"/>
      <c r="E1242" s="1">
        <v>0</v>
      </c>
      <c r="F1242" s="1">
        <v>0</v>
      </c>
      <c r="G1242" s="40">
        <f t="shared" si="377"/>
        <v>0</v>
      </c>
      <c r="H1242" s="1"/>
      <c r="I1242" s="1">
        <f>F1242-E1242</f>
        <v>0</v>
      </c>
      <c r="J1242" s="1"/>
      <c r="K1242" s="40"/>
      <c r="L1242" s="1"/>
      <c r="M1242" s="1"/>
      <c r="N1242" s="1"/>
      <c r="O1242" s="40">
        <f>P1242+Q1242+R1242</f>
        <v>462.37801999999823</v>
      </c>
      <c r="P1242" s="1">
        <v>0</v>
      </c>
      <c r="Q1242" s="1">
        <v>459.60314187999825</v>
      </c>
      <c r="R1242" s="1">
        <v>2.7748781200000097</v>
      </c>
      <c r="S1242" s="40">
        <f>T1242+U1242+V1242</f>
        <v>445.9369800000004</v>
      </c>
      <c r="T1242" s="1">
        <f>T1238-SUM(T1239:T1241)</f>
        <v>0</v>
      </c>
      <c r="U1242" s="1">
        <f>U1238-SUM(U1239:U1241)</f>
        <v>443.26136000000042</v>
      </c>
      <c r="V1242" s="1">
        <f>V1238-SUM(V1239:V1241)</f>
        <v>2.6756200000000021</v>
      </c>
      <c r="W1242" s="40">
        <f>X1242+Y1242+Z1242</f>
        <v>445.93698000000131</v>
      </c>
      <c r="X1242" s="1">
        <f>X1238-SUM(X1239:X1241)</f>
        <v>0</v>
      </c>
      <c r="Y1242" s="1">
        <f>Y1238-SUM(Y1239:Y1241)</f>
        <v>443.26136000000133</v>
      </c>
      <c r="Z1242" s="1">
        <f>Z1238-SUM(Z1239:Z1241)</f>
        <v>2.675619999999995</v>
      </c>
      <c r="AA1242" s="20">
        <f t="shared" si="374"/>
        <v>9.0238927441532724E-13</v>
      </c>
      <c r="AB1242" s="1">
        <f t="shared" si="375"/>
        <v>0</v>
      </c>
      <c r="AC1242" s="40">
        <f t="shared" si="375"/>
        <v>9.0949470177292824E-13</v>
      </c>
      <c r="AD1242" s="4">
        <f t="shared" si="375"/>
        <v>-7.1054273576010019E-15</v>
      </c>
      <c r="AE1242" s="40">
        <f t="shared" si="376"/>
        <v>0</v>
      </c>
      <c r="AF1242" s="1"/>
      <c r="AG1242" s="40"/>
      <c r="AH1242" s="4"/>
      <c r="AI1242" s="40"/>
      <c r="AJ1242" s="40"/>
      <c r="AM1242" s="119">
        <f t="shared" si="379"/>
        <v>9.0949470177292824E-13</v>
      </c>
      <c r="AN1242" s="119">
        <f t="shared" si="378"/>
        <v>9.0238927441532724E-13</v>
      </c>
    </row>
    <row r="1243" spans="1:40" s="122" customFormat="1" ht="85.9" customHeight="1" x14ac:dyDescent="0.2">
      <c r="A1243" s="176">
        <v>226</v>
      </c>
      <c r="B1243" s="193" t="s">
        <v>252</v>
      </c>
      <c r="C1243" s="24">
        <v>6477.8552499999996</v>
      </c>
      <c r="D1243" s="24">
        <f>SUM(D1244:D1247)</f>
        <v>0</v>
      </c>
      <c r="E1243" s="24">
        <v>0</v>
      </c>
      <c r="F1243" s="24">
        <v>0</v>
      </c>
      <c r="G1243" s="25">
        <f t="shared" si="377"/>
        <v>0</v>
      </c>
      <c r="H1243" s="26"/>
      <c r="I1243" s="26"/>
      <c r="J1243" s="26"/>
      <c r="K1243" s="25">
        <f>L1243+M1243+N1243</f>
        <v>0</v>
      </c>
      <c r="L1243" s="26"/>
      <c r="M1243" s="26"/>
      <c r="N1243" s="26"/>
      <c r="O1243" s="25">
        <f t="shared" si="373"/>
        <v>6503.0039999999999</v>
      </c>
      <c r="P1243" s="26">
        <v>0</v>
      </c>
      <c r="Q1243" s="26">
        <v>6496.5</v>
      </c>
      <c r="R1243" s="26">
        <v>6.5040000000000004</v>
      </c>
      <c r="S1243" s="40">
        <f>T1243+U1243+V1243</f>
        <v>6472.6452399999989</v>
      </c>
      <c r="T1243" s="1">
        <v>0</v>
      </c>
      <c r="U1243" s="1">
        <v>6466.172599999999</v>
      </c>
      <c r="V1243" s="1">
        <v>6.4726400000000002</v>
      </c>
      <c r="W1243" s="25">
        <f>X1243+Y1243+Z1243</f>
        <v>6472.6452499999987</v>
      </c>
      <c r="X1243" s="26">
        <v>0</v>
      </c>
      <c r="Y1243" s="26">
        <v>6466.172599999999</v>
      </c>
      <c r="Z1243" s="26">
        <v>6.4726500000000007</v>
      </c>
      <c r="AA1243" s="20">
        <f t="shared" si="374"/>
        <v>1.0000000000509601E-5</v>
      </c>
      <c r="AB1243" s="1">
        <f t="shared" si="375"/>
        <v>0</v>
      </c>
      <c r="AC1243" s="40">
        <f t="shared" si="375"/>
        <v>0</v>
      </c>
      <c r="AD1243" s="4">
        <f t="shared" si="375"/>
        <v>1.0000000000509601E-5</v>
      </c>
      <c r="AE1243" s="25">
        <f t="shared" si="376"/>
        <v>0</v>
      </c>
      <c r="AF1243" s="26"/>
      <c r="AG1243" s="25"/>
      <c r="AH1243" s="38"/>
      <c r="AI1243" s="25" t="s">
        <v>232</v>
      </c>
      <c r="AJ1243" s="25" t="s">
        <v>232</v>
      </c>
      <c r="AM1243" s="119">
        <f t="shared" si="379"/>
        <v>9.9999997473787516E-6</v>
      </c>
      <c r="AN1243" s="119">
        <f t="shared" si="378"/>
        <v>1.0000000000509601E-5</v>
      </c>
    </row>
    <row r="1244" spans="1:40" s="122" customFormat="1" ht="19.899999999999999" customHeight="1" x14ac:dyDescent="0.2">
      <c r="A1244" s="176"/>
      <c r="B1244" s="39" t="s">
        <v>31</v>
      </c>
      <c r="C1244" s="1">
        <v>0</v>
      </c>
      <c r="D1244" s="1">
        <f>C1244</f>
        <v>0</v>
      </c>
      <c r="E1244" s="1">
        <v>0</v>
      </c>
      <c r="F1244" s="1">
        <v>0</v>
      </c>
      <c r="G1244" s="40">
        <f t="shared" si="377"/>
        <v>0</v>
      </c>
      <c r="H1244" s="1"/>
      <c r="I1244" s="1">
        <f>F1244-E1244</f>
        <v>0</v>
      </c>
      <c r="J1244" s="1"/>
      <c r="K1244" s="40"/>
      <c r="L1244" s="1"/>
      <c r="M1244" s="1"/>
      <c r="N1244" s="1"/>
      <c r="O1244" s="40">
        <f t="shared" si="373"/>
        <v>0</v>
      </c>
      <c r="P1244" s="1">
        <v>0</v>
      </c>
      <c r="Q1244" s="1">
        <v>0</v>
      </c>
      <c r="R1244" s="1">
        <v>0</v>
      </c>
      <c r="S1244" s="40">
        <v>0</v>
      </c>
      <c r="T1244" s="1"/>
      <c r="U1244" s="1"/>
      <c r="V1244" s="1"/>
      <c r="W1244" s="40">
        <v>0</v>
      </c>
      <c r="X1244" s="1"/>
      <c r="Y1244" s="1"/>
      <c r="Z1244" s="1"/>
      <c r="AA1244" s="20">
        <f t="shared" si="374"/>
        <v>0</v>
      </c>
      <c r="AB1244" s="1">
        <f t="shared" si="375"/>
        <v>0</v>
      </c>
      <c r="AC1244" s="40">
        <f t="shared" si="375"/>
        <v>0</v>
      </c>
      <c r="AD1244" s="4">
        <f t="shared" si="375"/>
        <v>0</v>
      </c>
      <c r="AE1244" s="40">
        <f t="shared" si="376"/>
        <v>0</v>
      </c>
      <c r="AF1244" s="1"/>
      <c r="AG1244" s="40"/>
      <c r="AH1244" s="4"/>
      <c r="AI1244" s="40"/>
      <c r="AJ1244" s="40"/>
      <c r="AM1244" s="119">
        <f t="shared" si="379"/>
        <v>0</v>
      </c>
      <c r="AN1244" s="119">
        <f t="shared" si="378"/>
        <v>0</v>
      </c>
    </row>
    <row r="1245" spans="1:40" s="122" customFormat="1" ht="19.899999999999999" customHeight="1" x14ac:dyDescent="0.2">
      <c r="A1245" s="176"/>
      <c r="B1245" s="39" t="s">
        <v>32</v>
      </c>
      <c r="C1245" s="1">
        <v>6030.17227</v>
      </c>
      <c r="D1245" s="1"/>
      <c r="E1245" s="1">
        <v>0</v>
      </c>
      <c r="F1245" s="1">
        <v>0</v>
      </c>
      <c r="G1245" s="40">
        <f t="shared" si="377"/>
        <v>0</v>
      </c>
      <c r="H1245" s="1"/>
      <c r="I1245" s="1">
        <f>F1245-E1245</f>
        <v>0</v>
      </c>
      <c r="J1245" s="1"/>
      <c r="K1245" s="40"/>
      <c r="L1245" s="1"/>
      <c r="M1245" s="1"/>
      <c r="N1245" s="1"/>
      <c r="O1245" s="40">
        <f t="shared" si="373"/>
        <v>6030.17227</v>
      </c>
      <c r="P1245" s="1">
        <v>0</v>
      </c>
      <c r="Q1245" s="1">
        <v>6024.1420977300004</v>
      </c>
      <c r="R1245" s="1">
        <v>6.0301722700000004</v>
      </c>
      <c r="S1245" s="40">
        <v>6030.1722699999991</v>
      </c>
      <c r="T1245" s="1"/>
      <c r="U1245" s="1">
        <f>S1245-V1245</f>
        <v>6024.1420999999991</v>
      </c>
      <c r="V1245" s="1">
        <v>6.0301700000000009</v>
      </c>
      <c r="W1245" s="40">
        <v>6030.1722700000009</v>
      </c>
      <c r="X1245" s="1"/>
      <c r="Y1245" s="1">
        <f>W1245-Z1245</f>
        <v>6024.1421000000009</v>
      </c>
      <c r="Z1245" s="1">
        <v>6.0301700000000009</v>
      </c>
      <c r="AA1245" s="20">
        <f t="shared" si="374"/>
        <v>0</v>
      </c>
      <c r="AB1245" s="1">
        <f t="shared" si="375"/>
        <v>0</v>
      </c>
      <c r="AC1245" s="40">
        <f t="shared" si="375"/>
        <v>0</v>
      </c>
      <c r="AD1245" s="4">
        <f t="shared" si="375"/>
        <v>0</v>
      </c>
      <c r="AE1245" s="40">
        <f t="shared" si="376"/>
        <v>0</v>
      </c>
      <c r="AF1245" s="1"/>
      <c r="AG1245" s="40"/>
      <c r="AH1245" s="4"/>
      <c r="AI1245" s="40"/>
      <c r="AJ1245" s="40"/>
      <c r="AM1245" s="119">
        <f t="shared" si="379"/>
        <v>0</v>
      </c>
      <c r="AN1245" s="119">
        <f t="shared" si="378"/>
        <v>0</v>
      </c>
    </row>
    <row r="1246" spans="1:40" s="122" customFormat="1" ht="19.899999999999999" customHeight="1" x14ac:dyDescent="0.2">
      <c r="A1246" s="176"/>
      <c r="B1246" s="39" t="s">
        <v>33</v>
      </c>
      <c r="C1246" s="1">
        <v>0</v>
      </c>
      <c r="D1246" s="1"/>
      <c r="E1246" s="1">
        <v>0</v>
      </c>
      <c r="F1246" s="1">
        <v>0</v>
      </c>
      <c r="G1246" s="40">
        <f t="shared" si="377"/>
        <v>0</v>
      </c>
      <c r="H1246" s="1"/>
      <c r="I1246" s="1">
        <f>F1246-E1246</f>
        <v>0</v>
      </c>
      <c r="J1246" s="1"/>
      <c r="K1246" s="40"/>
      <c r="L1246" s="1"/>
      <c r="M1246" s="1"/>
      <c r="N1246" s="1"/>
      <c r="O1246" s="40">
        <f t="shared" si="373"/>
        <v>0</v>
      </c>
      <c r="P1246" s="1">
        <v>0</v>
      </c>
      <c r="Q1246" s="1">
        <v>0</v>
      </c>
      <c r="R1246" s="1">
        <v>0</v>
      </c>
      <c r="S1246" s="40">
        <v>0</v>
      </c>
      <c r="T1246" s="1"/>
      <c r="U1246" s="1"/>
      <c r="V1246" s="1"/>
      <c r="W1246" s="40">
        <v>0</v>
      </c>
      <c r="X1246" s="1"/>
      <c r="Y1246" s="1"/>
      <c r="Z1246" s="1"/>
      <c r="AA1246" s="20">
        <f t="shared" si="374"/>
        <v>0</v>
      </c>
      <c r="AB1246" s="1">
        <f t="shared" si="375"/>
        <v>0</v>
      </c>
      <c r="AC1246" s="40">
        <f t="shared" si="375"/>
        <v>0</v>
      </c>
      <c r="AD1246" s="4">
        <f t="shared" si="375"/>
        <v>0</v>
      </c>
      <c r="AE1246" s="40">
        <f t="shared" si="376"/>
        <v>0</v>
      </c>
      <c r="AF1246" s="1"/>
      <c r="AG1246" s="40"/>
      <c r="AH1246" s="4"/>
      <c r="AI1246" s="40"/>
      <c r="AJ1246" s="40"/>
      <c r="AM1246" s="119">
        <f t="shared" si="379"/>
        <v>0</v>
      </c>
      <c r="AN1246" s="119">
        <f t="shared" si="378"/>
        <v>0</v>
      </c>
    </row>
    <row r="1247" spans="1:40" s="122" customFormat="1" ht="19.899999999999999" customHeight="1" x14ac:dyDescent="0.2">
      <c r="A1247" s="176"/>
      <c r="B1247" s="39" t="s">
        <v>34</v>
      </c>
      <c r="C1247" s="1">
        <v>447.68298000000004</v>
      </c>
      <c r="D1247" s="1"/>
      <c r="E1247" s="1">
        <v>0</v>
      </c>
      <c r="F1247" s="1">
        <v>0</v>
      </c>
      <c r="G1247" s="40">
        <f t="shared" si="377"/>
        <v>0</v>
      </c>
      <c r="H1247" s="1"/>
      <c r="I1247" s="1">
        <f>F1247-E1247</f>
        <v>0</v>
      </c>
      <c r="J1247" s="1"/>
      <c r="K1247" s="40"/>
      <c r="L1247" s="1"/>
      <c r="M1247" s="1"/>
      <c r="N1247" s="1"/>
      <c r="O1247" s="40">
        <f t="shared" si="373"/>
        <v>472.83172999999965</v>
      </c>
      <c r="P1247" s="1">
        <v>0</v>
      </c>
      <c r="Q1247" s="1">
        <v>472.35790226999967</v>
      </c>
      <c r="R1247" s="1">
        <v>0.47382773000000028</v>
      </c>
      <c r="S1247" s="40">
        <f>T1247+U1247+V1247</f>
        <v>442.47296999999986</v>
      </c>
      <c r="T1247" s="1">
        <f>T1243-SUM(T1244:T1246)</f>
        <v>0</v>
      </c>
      <c r="U1247" s="1">
        <f>U1243-SUM(U1244:U1246)</f>
        <v>442.03049999999985</v>
      </c>
      <c r="V1247" s="1">
        <f>V1243-SUM(V1244:V1246)</f>
        <v>0.44246999999999925</v>
      </c>
      <c r="W1247" s="40">
        <f>X1247+Y1247+Z1247</f>
        <v>442.47297999999802</v>
      </c>
      <c r="X1247" s="1">
        <f>X1243-SUM(X1244:X1246)</f>
        <v>0</v>
      </c>
      <c r="Y1247" s="1">
        <f>Y1243-SUM(Y1244:Y1246)</f>
        <v>442.03049999999803</v>
      </c>
      <c r="Z1247" s="1">
        <f>Z1243-SUM(Z1244:Z1246)</f>
        <v>0.44247999999999976</v>
      </c>
      <c r="AA1247" s="20">
        <f t="shared" si="374"/>
        <v>9.9999981815201977E-6</v>
      </c>
      <c r="AB1247" s="1">
        <f t="shared" si="375"/>
        <v>0</v>
      </c>
      <c r="AC1247" s="40">
        <f t="shared" si="375"/>
        <v>-1.8189894035458565E-12</v>
      </c>
      <c r="AD1247" s="4">
        <f t="shared" si="375"/>
        <v>1.0000000000509601E-5</v>
      </c>
      <c r="AE1247" s="40">
        <f t="shared" si="376"/>
        <v>0</v>
      </c>
      <c r="AF1247" s="1"/>
      <c r="AG1247" s="40"/>
      <c r="AH1247" s="4"/>
      <c r="AI1247" s="40"/>
      <c r="AJ1247" s="40"/>
      <c r="AM1247" s="119">
        <f t="shared" si="379"/>
        <v>9.9999981557630235E-6</v>
      </c>
      <c r="AN1247" s="119">
        <f t="shared" si="378"/>
        <v>9.9999981815201977E-6</v>
      </c>
    </row>
    <row r="1248" spans="1:40" s="122" customFormat="1" ht="85.9" customHeight="1" x14ac:dyDescent="0.2">
      <c r="A1248" s="176">
        <v>227</v>
      </c>
      <c r="B1248" s="193" t="s">
        <v>253</v>
      </c>
      <c r="C1248" s="24">
        <v>6113.7929799999993</v>
      </c>
      <c r="D1248" s="24">
        <f>SUM(D1249:D1252)</f>
        <v>0</v>
      </c>
      <c r="E1248" s="24">
        <v>0</v>
      </c>
      <c r="F1248" s="24">
        <v>0</v>
      </c>
      <c r="G1248" s="25">
        <f t="shared" si="377"/>
        <v>0</v>
      </c>
      <c r="H1248" s="26"/>
      <c r="I1248" s="26"/>
      <c r="J1248" s="26"/>
      <c r="K1248" s="25">
        <f>L1248+M1248+N1248</f>
        <v>0</v>
      </c>
      <c r="L1248" s="26"/>
      <c r="M1248" s="26"/>
      <c r="N1248" s="26"/>
      <c r="O1248" s="25">
        <f t="shared" si="373"/>
        <v>6495.1570000000002</v>
      </c>
      <c r="P1248" s="26">
        <v>0</v>
      </c>
      <c r="Q1248" s="26">
        <v>6436.7</v>
      </c>
      <c r="R1248" s="26">
        <v>58.457000000000001</v>
      </c>
      <c r="S1248" s="40">
        <f>T1248+U1248+V1248</f>
        <v>5776.73</v>
      </c>
      <c r="T1248" s="1">
        <v>0</v>
      </c>
      <c r="U1248" s="1">
        <v>5724.7394199999999</v>
      </c>
      <c r="V1248" s="1">
        <v>51.990579999999994</v>
      </c>
      <c r="W1248" s="25">
        <f>X1248+Y1248+Z1248</f>
        <v>5776.7300000000005</v>
      </c>
      <c r="X1248" s="26">
        <v>0</v>
      </c>
      <c r="Y1248" s="26">
        <v>5724.7394200000008</v>
      </c>
      <c r="Z1248" s="26">
        <v>51.990580000000001</v>
      </c>
      <c r="AA1248" s="20">
        <f t="shared" si="374"/>
        <v>0</v>
      </c>
      <c r="AB1248" s="1">
        <f t="shared" si="375"/>
        <v>0</v>
      </c>
      <c r="AC1248" s="40">
        <f t="shared" si="375"/>
        <v>0</v>
      </c>
      <c r="AD1248" s="4">
        <f t="shared" si="375"/>
        <v>0</v>
      </c>
      <c r="AE1248" s="25">
        <f t="shared" si="376"/>
        <v>0</v>
      </c>
      <c r="AF1248" s="26"/>
      <c r="AG1248" s="25"/>
      <c r="AH1248" s="38"/>
      <c r="AI1248" s="25" t="s">
        <v>232</v>
      </c>
      <c r="AJ1248" s="25" t="s">
        <v>232</v>
      </c>
      <c r="AM1248" s="119">
        <f t="shared" si="379"/>
        <v>0</v>
      </c>
      <c r="AN1248" s="119">
        <f t="shared" si="378"/>
        <v>0</v>
      </c>
    </row>
    <row r="1249" spans="1:40" s="122" customFormat="1" ht="19.899999999999999" customHeight="1" x14ac:dyDescent="0.2">
      <c r="A1249" s="176"/>
      <c r="B1249" s="39" t="s">
        <v>31</v>
      </c>
      <c r="C1249" s="1">
        <v>0</v>
      </c>
      <c r="D1249" s="1">
        <f>C1249</f>
        <v>0</v>
      </c>
      <c r="E1249" s="1">
        <v>0</v>
      </c>
      <c r="F1249" s="1">
        <v>0</v>
      </c>
      <c r="G1249" s="40">
        <f t="shared" si="377"/>
        <v>0</v>
      </c>
      <c r="H1249" s="1"/>
      <c r="I1249" s="1">
        <f>F1249-E1249</f>
        <v>0</v>
      </c>
      <c r="J1249" s="1"/>
      <c r="K1249" s="40"/>
      <c r="L1249" s="1"/>
      <c r="M1249" s="1"/>
      <c r="N1249" s="1"/>
      <c r="O1249" s="40">
        <f>P1249+Q1249+R1249</f>
        <v>0</v>
      </c>
      <c r="P1249" s="1">
        <v>0</v>
      </c>
      <c r="Q1249" s="1">
        <v>0</v>
      </c>
      <c r="R1249" s="1">
        <v>0</v>
      </c>
      <c r="S1249" s="40">
        <v>0</v>
      </c>
      <c r="T1249" s="1"/>
      <c r="U1249" s="1"/>
      <c r="V1249" s="1"/>
      <c r="W1249" s="40">
        <v>0</v>
      </c>
      <c r="X1249" s="1"/>
      <c r="Y1249" s="1"/>
      <c r="Z1249" s="1"/>
      <c r="AA1249" s="20">
        <f t="shared" si="374"/>
        <v>0</v>
      </c>
      <c r="AB1249" s="1">
        <f t="shared" si="375"/>
        <v>0</v>
      </c>
      <c r="AC1249" s="40">
        <f t="shared" si="375"/>
        <v>0</v>
      </c>
      <c r="AD1249" s="4">
        <f t="shared" si="375"/>
        <v>0</v>
      </c>
      <c r="AE1249" s="40">
        <f t="shared" si="376"/>
        <v>0</v>
      </c>
      <c r="AF1249" s="1"/>
      <c r="AG1249" s="40"/>
      <c r="AH1249" s="4"/>
      <c r="AI1249" s="40"/>
      <c r="AJ1249" s="40"/>
      <c r="AM1249" s="119">
        <f t="shared" si="379"/>
        <v>0</v>
      </c>
      <c r="AN1249" s="119">
        <f t="shared" si="378"/>
        <v>0</v>
      </c>
    </row>
    <row r="1250" spans="1:40" s="122" customFormat="1" ht="19.899999999999999" customHeight="1" x14ac:dyDescent="0.2">
      <c r="A1250" s="176"/>
      <c r="B1250" s="39" t="s">
        <v>32</v>
      </c>
      <c r="C1250" s="1">
        <v>5776.73</v>
      </c>
      <c r="D1250" s="1"/>
      <c r="E1250" s="1">
        <v>0</v>
      </c>
      <c r="F1250" s="1">
        <v>0</v>
      </c>
      <c r="G1250" s="40">
        <f t="shared" si="377"/>
        <v>0</v>
      </c>
      <c r="H1250" s="1"/>
      <c r="I1250" s="1">
        <f>F1250-E1250</f>
        <v>0</v>
      </c>
      <c r="J1250" s="1"/>
      <c r="K1250" s="40"/>
      <c r="L1250" s="1"/>
      <c r="M1250" s="1"/>
      <c r="N1250" s="1"/>
      <c r="O1250" s="40">
        <f>P1250+Q1250+R1250</f>
        <v>5776.73</v>
      </c>
      <c r="P1250" s="1">
        <v>0</v>
      </c>
      <c r="Q1250" s="1">
        <v>5724.7394299999996</v>
      </c>
      <c r="R1250" s="1">
        <v>51.990569999999998</v>
      </c>
      <c r="S1250" s="40">
        <v>5776.73</v>
      </c>
      <c r="T1250" s="1"/>
      <c r="U1250" s="1">
        <f>S1250-V1250</f>
        <v>5724.7394199999999</v>
      </c>
      <c r="V1250" s="1">
        <v>51.990579999999994</v>
      </c>
      <c r="W1250" s="40">
        <v>5776.7300000000005</v>
      </c>
      <c r="X1250" s="1"/>
      <c r="Y1250" s="1">
        <f>W1250-Z1250</f>
        <v>5724.7394200000008</v>
      </c>
      <c r="Z1250" s="1">
        <v>51.990579999999994</v>
      </c>
      <c r="AA1250" s="20">
        <f t="shared" si="374"/>
        <v>0</v>
      </c>
      <c r="AB1250" s="1">
        <f t="shared" si="375"/>
        <v>0</v>
      </c>
      <c r="AC1250" s="40">
        <f t="shared" si="375"/>
        <v>0</v>
      </c>
      <c r="AD1250" s="4">
        <f t="shared" si="375"/>
        <v>0</v>
      </c>
      <c r="AE1250" s="40">
        <f t="shared" si="376"/>
        <v>0</v>
      </c>
      <c r="AF1250" s="1"/>
      <c r="AG1250" s="40"/>
      <c r="AH1250" s="4"/>
      <c r="AI1250" s="40"/>
      <c r="AJ1250" s="40"/>
      <c r="AM1250" s="119">
        <f t="shared" si="379"/>
        <v>0</v>
      </c>
      <c r="AN1250" s="119">
        <f t="shared" si="378"/>
        <v>0</v>
      </c>
    </row>
    <row r="1251" spans="1:40" s="122" customFormat="1" ht="19.899999999999999" customHeight="1" x14ac:dyDescent="0.2">
      <c r="A1251" s="176"/>
      <c r="B1251" s="39" t="s">
        <v>33</v>
      </c>
      <c r="C1251" s="1">
        <v>0</v>
      </c>
      <c r="D1251" s="1"/>
      <c r="E1251" s="1">
        <v>0</v>
      </c>
      <c r="F1251" s="1">
        <v>0</v>
      </c>
      <c r="G1251" s="40">
        <f t="shared" si="377"/>
        <v>0</v>
      </c>
      <c r="H1251" s="1"/>
      <c r="I1251" s="1">
        <f>F1251-E1251</f>
        <v>0</v>
      </c>
      <c r="J1251" s="1"/>
      <c r="K1251" s="40"/>
      <c r="L1251" s="1"/>
      <c r="M1251" s="1"/>
      <c r="N1251" s="1"/>
      <c r="O1251" s="40">
        <f>P1251+Q1251+R1251</f>
        <v>0</v>
      </c>
      <c r="P1251" s="1">
        <v>0</v>
      </c>
      <c r="Q1251" s="1">
        <v>0</v>
      </c>
      <c r="R1251" s="1">
        <v>0</v>
      </c>
      <c r="S1251" s="40">
        <v>0</v>
      </c>
      <c r="T1251" s="1"/>
      <c r="U1251" s="1"/>
      <c r="V1251" s="1"/>
      <c r="W1251" s="40">
        <v>0</v>
      </c>
      <c r="X1251" s="1"/>
      <c r="Y1251" s="1"/>
      <c r="Z1251" s="1"/>
      <c r="AA1251" s="20">
        <f t="shared" si="374"/>
        <v>0</v>
      </c>
      <c r="AB1251" s="1">
        <f t="shared" si="375"/>
        <v>0</v>
      </c>
      <c r="AC1251" s="40">
        <f t="shared" si="375"/>
        <v>0</v>
      </c>
      <c r="AD1251" s="4">
        <f t="shared" si="375"/>
        <v>0</v>
      </c>
      <c r="AE1251" s="40">
        <f t="shared" si="376"/>
        <v>0</v>
      </c>
      <c r="AF1251" s="1"/>
      <c r="AG1251" s="40"/>
      <c r="AH1251" s="4"/>
      <c r="AI1251" s="40"/>
      <c r="AJ1251" s="40"/>
      <c r="AM1251" s="119">
        <f t="shared" si="379"/>
        <v>0</v>
      </c>
      <c r="AN1251" s="119">
        <f t="shared" si="378"/>
        <v>0</v>
      </c>
    </row>
    <row r="1252" spans="1:40" s="122" customFormat="1" ht="19.899999999999999" customHeight="1" x14ac:dyDescent="0.2">
      <c r="A1252" s="176"/>
      <c r="B1252" s="39" t="s">
        <v>34</v>
      </c>
      <c r="C1252" s="1">
        <v>337.06298000000004</v>
      </c>
      <c r="D1252" s="1"/>
      <c r="E1252" s="1">
        <v>0</v>
      </c>
      <c r="F1252" s="1">
        <v>0</v>
      </c>
      <c r="G1252" s="40">
        <f t="shared" si="377"/>
        <v>0</v>
      </c>
      <c r="H1252" s="1"/>
      <c r="I1252" s="1">
        <f>F1252-E1252</f>
        <v>0</v>
      </c>
      <c r="J1252" s="1"/>
      <c r="K1252" s="40"/>
      <c r="L1252" s="1"/>
      <c r="M1252" s="1"/>
      <c r="N1252" s="1"/>
      <c r="O1252" s="40">
        <f>P1252+Q1252+R1252</f>
        <v>718.42700000000036</v>
      </c>
      <c r="P1252" s="1">
        <v>0</v>
      </c>
      <c r="Q1252" s="1">
        <v>711.96057000000042</v>
      </c>
      <c r="R1252" s="1">
        <v>6.4664299999999981</v>
      </c>
      <c r="S1252" s="40">
        <f>T1252+U1252+V1252</f>
        <v>0</v>
      </c>
      <c r="T1252" s="1">
        <f>T1248-SUM(T1249:T1251)</f>
        <v>0</v>
      </c>
      <c r="U1252" s="1">
        <f>U1248-SUM(U1249:U1251)</f>
        <v>0</v>
      </c>
      <c r="V1252" s="1">
        <f>V1248-SUM(V1249:V1251)</f>
        <v>0</v>
      </c>
      <c r="W1252" s="40">
        <f>X1252+Y1252+Z1252</f>
        <v>0</v>
      </c>
      <c r="X1252" s="1">
        <f>X1248-SUM(X1249:X1251)</f>
        <v>0</v>
      </c>
      <c r="Y1252" s="1">
        <f>Y1248-SUM(Y1249:Y1251)</f>
        <v>0</v>
      </c>
      <c r="Z1252" s="1">
        <f>Z1248-SUM(Z1249:Z1251)</f>
        <v>0</v>
      </c>
      <c r="AA1252" s="20">
        <f t="shared" si="374"/>
        <v>0</v>
      </c>
      <c r="AB1252" s="1">
        <f t="shared" si="375"/>
        <v>0</v>
      </c>
      <c r="AC1252" s="40">
        <f t="shared" si="375"/>
        <v>0</v>
      </c>
      <c r="AD1252" s="4">
        <f t="shared" si="375"/>
        <v>0</v>
      </c>
      <c r="AE1252" s="40">
        <f t="shared" si="376"/>
        <v>0</v>
      </c>
      <c r="AF1252" s="1"/>
      <c r="AG1252" s="40"/>
      <c r="AH1252" s="4"/>
      <c r="AI1252" s="40"/>
      <c r="AJ1252" s="40"/>
      <c r="AM1252" s="119">
        <f t="shared" si="379"/>
        <v>0</v>
      </c>
      <c r="AN1252" s="119">
        <f t="shared" si="378"/>
        <v>0</v>
      </c>
    </row>
    <row r="1253" spans="1:40" s="122" customFormat="1" ht="85.9" customHeight="1" x14ac:dyDescent="0.2">
      <c r="A1253" s="176">
        <v>228</v>
      </c>
      <c r="B1253" s="193" t="s">
        <v>254</v>
      </c>
      <c r="C1253" s="24">
        <v>6315.5425999999998</v>
      </c>
      <c r="D1253" s="24">
        <f>SUM(D1254:D1257)</f>
        <v>0</v>
      </c>
      <c r="E1253" s="24">
        <v>0</v>
      </c>
      <c r="F1253" s="24">
        <v>0</v>
      </c>
      <c r="G1253" s="25">
        <f t="shared" si="377"/>
        <v>0</v>
      </c>
      <c r="H1253" s="26"/>
      <c r="I1253" s="26"/>
      <c r="J1253" s="26"/>
      <c r="K1253" s="25">
        <f>L1253+M1253+N1253</f>
        <v>0</v>
      </c>
      <c r="L1253" s="26"/>
      <c r="M1253" s="26"/>
      <c r="N1253" s="26"/>
      <c r="O1253" s="25">
        <f t="shared" ref="O1253:O1282" si="380">P1253+Q1253+R1253</f>
        <v>6364.7060000000001</v>
      </c>
      <c r="P1253" s="26">
        <v>0</v>
      </c>
      <c r="Q1253" s="26">
        <v>6275.6</v>
      </c>
      <c r="R1253" s="26">
        <v>89.106000000000009</v>
      </c>
      <c r="S1253" s="40">
        <f>T1253+U1253+V1253</f>
        <v>6313.7966000000006</v>
      </c>
      <c r="T1253" s="1">
        <v>0</v>
      </c>
      <c r="U1253" s="1">
        <v>6225.403440000001</v>
      </c>
      <c r="V1253" s="1">
        <v>88.393159999999995</v>
      </c>
      <c r="W1253" s="25">
        <f>X1253+Y1253+Z1253</f>
        <v>6313.7966000000006</v>
      </c>
      <c r="X1253" s="26">
        <v>0</v>
      </c>
      <c r="Y1253" s="26">
        <v>6225.403440000001</v>
      </c>
      <c r="Z1253" s="26">
        <v>88.393159999999995</v>
      </c>
      <c r="AA1253" s="20">
        <f t="shared" si="374"/>
        <v>0</v>
      </c>
      <c r="AB1253" s="1">
        <f t="shared" si="375"/>
        <v>0</v>
      </c>
      <c r="AC1253" s="40">
        <f t="shared" si="375"/>
        <v>0</v>
      </c>
      <c r="AD1253" s="4">
        <f t="shared" si="375"/>
        <v>0</v>
      </c>
      <c r="AE1253" s="25">
        <f t="shared" si="376"/>
        <v>0</v>
      </c>
      <c r="AF1253" s="26"/>
      <c r="AG1253" s="25"/>
      <c r="AH1253" s="38"/>
      <c r="AI1253" s="25" t="s">
        <v>232</v>
      </c>
      <c r="AJ1253" s="25" t="s">
        <v>232</v>
      </c>
      <c r="AM1253" s="119">
        <f t="shared" si="379"/>
        <v>0</v>
      </c>
      <c r="AN1253" s="119">
        <f t="shared" si="378"/>
        <v>0</v>
      </c>
    </row>
    <row r="1254" spans="1:40" s="122" customFormat="1" ht="19.899999999999999" customHeight="1" x14ac:dyDescent="0.2">
      <c r="A1254" s="176"/>
      <c r="B1254" s="39" t="s">
        <v>31</v>
      </c>
      <c r="C1254" s="1">
        <v>0</v>
      </c>
      <c r="D1254" s="1">
        <f>C1254</f>
        <v>0</v>
      </c>
      <c r="E1254" s="1">
        <v>0</v>
      </c>
      <c r="F1254" s="1">
        <v>0</v>
      </c>
      <c r="G1254" s="40">
        <f t="shared" si="377"/>
        <v>0</v>
      </c>
      <c r="H1254" s="1"/>
      <c r="I1254" s="1">
        <f>F1254-E1254</f>
        <v>0</v>
      </c>
      <c r="J1254" s="1"/>
      <c r="K1254" s="40"/>
      <c r="L1254" s="1"/>
      <c r="M1254" s="1"/>
      <c r="N1254" s="1"/>
      <c r="O1254" s="40">
        <f t="shared" si="380"/>
        <v>0</v>
      </c>
      <c r="P1254" s="1">
        <v>0</v>
      </c>
      <c r="Q1254" s="1">
        <v>0</v>
      </c>
      <c r="R1254" s="1">
        <v>0</v>
      </c>
      <c r="S1254" s="40">
        <v>0</v>
      </c>
      <c r="T1254" s="1"/>
      <c r="U1254" s="1"/>
      <c r="V1254" s="1"/>
      <c r="W1254" s="40">
        <v>0</v>
      </c>
      <c r="X1254" s="1"/>
      <c r="Y1254" s="1"/>
      <c r="Z1254" s="1"/>
      <c r="AA1254" s="20">
        <f t="shared" si="374"/>
        <v>0</v>
      </c>
      <c r="AB1254" s="1">
        <f t="shared" si="375"/>
        <v>0</v>
      </c>
      <c r="AC1254" s="40">
        <f t="shared" si="375"/>
        <v>0</v>
      </c>
      <c r="AD1254" s="4">
        <f t="shared" si="375"/>
        <v>0</v>
      </c>
      <c r="AE1254" s="40">
        <f t="shared" si="376"/>
        <v>0</v>
      </c>
      <c r="AF1254" s="1"/>
      <c r="AG1254" s="40"/>
      <c r="AH1254" s="4"/>
      <c r="AI1254" s="40"/>
      <c r="AJ1254" s="40"/>
      <c r="AM1254" s="119">
        <f t="shared" si="379"/>
        <v>0</v>
      </c>
      <c r="AN1254" s="119">
        <f t="shared" si="378"/>
        <v>0</v>
      </c>
    </row>
    <row r="1255" spans="1:40" s="122" customFormat="1" ht="19.899999999999999" customHeight="1" x14ac:dyDescent="0.2">
      <c r="A1255" s="176"/>
      <c r="B1255" s="39" t="s">
        <v>32</v>
      </c>
      <c r="C1255" s="1">
        <v>5867.8596200000002</v>
      </c>
      <c r="D1255" s="1"/>
      <c r="E1255" s="1">
        <v>0</v>
      </c>
      <c r="F1255" s="1">
        <v>0</v>
      </c>
      <c r="G1255" s="40">
        <f t="shared" si="377"/>
        <v>0</v>
      </c>
      <c r="H1255" s="1"/>
      <c r="I1255" s="1">
        <f>F1255-E1255</f>
        <v>0</v>
      </c>
      <c r="J1255" s="1"/>
      <c r="K1255" s="40"/>
      <c r="L1255" s="1"/>
      <c r="M1255" s="1"/>
      <c r="N1255" s="1"/>
      <c r="O1255" s="40">
        <f t="shared" si="380"/>
        <v>5867.8596200000002</v>
      </c>
      <c r="P1255" s="1">
        <v>0</v>
      </c>
      <c r="Q1255" s="1">
        <v>5785.7095853199999</v>
      </c>
      <c r="R1255" s="1">
        <v>82.15003467999999</v>
      </c>
      <c r="S1255" s="40">
        <v>5867.8596200000002</v>
      </c>
      <c r="T1255" s="1"/>
      <c r="U1255" s="1">
        <f>S1255-V1255</f>
        <v>5785.7095799999997</v>
      </c>
      <c r="V1255" s="1">
        <v>82.150040000000004</v>
      </c>
      <c r="W1255" s="40">
        <v>5867.8596199999993</v>
      </c>
      <c r="X1255" s="1"/>
      <c r="Y1255" s="1">
        <f>W1255-Z1255</f>
        <v>5785.7095799999988</v>
      </c>
      <c r="Z1255" s="1">
        <v>82.150040000000004</v>
      </c>
      <c r="AA1255" s="20">
        <f t="shared" si="374"/>
        <v>0</v>
      </c>
      <c r="AB1255" s="1">
        <f t="shared" si="375"/>
        <v>0</v>
      </c>
      <c r="AC1255" s="40">
        <f t="shared" si="375"/>
        <v>0</v>
      </c>
      <c r="AD1255" s="4">
        <f t="shared" si="375"/>
        <v>0</v>
      </c>
      <c r="AE1255" s="40">
        <f t="shared" si="376"/>
        <v>0</v>
      </c>
      <c r="AF1255" s="1"/>
      <c r="AG1255" s="40"/>
      <c r="AH1255" s="4"/>
      <c r="AI1255" s="40"/>
      <c r="AJ1255" s="40"/>
      <c r="AM1255" s="119">
        <f t="shared" si="379"/>
        <v>0</v>
      </c>
      <c r="AN1255" s="119">
        <f t="shared" si="378"/>
        <v>0</v>
      </c>
    </row>
    <row r="1256" spans="1:40" s="122" customFormat="1" ht="19.899999999999999" customHeight="1" x14ac:dyDescent="0.2">
      <c r="A1256" s="176"/>
      <c r="B1256" s="39" t="s">
        <v>33</v>
      </c>
      <c r="C1256" s="1">
        <v>0</v>
      </c>
      <c r="D1256" s="1"/>
      <c r="E1256" s="1">
        <v>0</v>
      </c>
      <c r="F1256" s="1">
        <v>0</v>
      </c>
      <c r="G1256" s="40">
        <f t="shared" si="377"/>
        <v>0</v>
      </c>
      <c r="H1256" s="1"/>
      <c r="I1256" s="1">
        <f>F1256-E1256</f>
        <v>0</v>
      </c>
      <c r="J1256" s="1"/>
      <c r="K1256" s="40"/>
      <c r="L1256" s="1"/>
      <c r="M1256" s="1"/>
      <c r="N1256" s="1"/>
      <c r="O1256" s="40">
        <f t="shared" si="380"/>
        <v>0</v>
      </c>
      <c r="P1256" s="1">
        <v>0</v>
      </c>
      <c r="Q1256" s="1">
        <v>0</v>
      </c>
      <c r="R1256" s="1">
        <v>0</v>
      </c>
      <c r="S1256" s="40">
        <v>0</v>
      </c>
      <c r="T1256" s="1"/>
      <c r="U1256" s="1"/>
      <c r="V1256" s="1"/>
      <c r="W1256" s="40">
        <v>0</v>
      </c>
      <c r="X1256" s="1"/>
      <c r="Y1256" s="1"/>
      <c r="Z1256" s="1"/>
      <c r="AA1256" s="20">
        <f t="shared" si="374"/>
        <v>0</v>
      </c>
      <c r="AB1256" s="1">
        <f t="shared" si="375"/>
        <v>0</v>
      </c>
      <c r="AC1256" s="40">
        <f t="shared" si="375"/>
        <v>0</v>
      </c>
      <c r="AD1256" s="4">
        <f t="shared" si="375"/>
        <v>0</v>
      </c>
      <c r="AE1256" s="40">
        <f t="shared" si="376"/>
        <v>0</v>
      </c>
      <c r="AF1256" s="1"/>
      <c r="AG1256" s="40"/>
      <c r="AH1256" s="4"/>
      <c r="AI1256" s="40"/>
      <c r="AJ1256" s="40"/>
      <c r="AM1256" s="119">
        <f t="shared" si="379"/>
        <v>0</v>
      </c>
      <c r="AN1256" s="119">
        <f t="shared" si="378"/>
        <v>0</v>
      </c>
    </row>
    <row r="1257" spans="1:40" s="122" customFormat="1" ht="19.899999999999999" customHeight="1" x14ac:dyDescent="0.2">
      <c r="A1257" s="176"/>
      <c r="B1257" s="39" t="s">
        <v>34</v>
      </c>
      <c r="C1257" s="1">
        <v>447.68298000000004</v>
      </c>
      <c r="D1257" s="1"/>
      <c r="E1257" s="1">
        <v>0</v>
      </c>
      <c r="F1257" s="1">
        <v>0</v>
      </c>
      <c r="G1257" s="40">
        <f t="shared" si="377"/>
        <v>0</v>
      </c>
      <c r="H1257" s="1"/>
      <c r="I1257" s="1">
        <f>F1257-E1257</f>
        <v>0</v>
      </c>
      <c r="J1257" s="1"/>
      <c r="K1257" s="40"/>
      <c r="L1257" s="1"/>
      <c r="M1257" s="1"/>
      <c r="N1257" s="1"/>
      <c r="O1257" s="40">
        <f t="shared" si="380"/>
        <v>496.84638000000137</v>
      </c>
      <c r="P1257" s="1">
        <v>0</v>
      </c>
      <c r="Q1257" s="1">
        <v>489.89041468000136</v>
      </c>
      <c r="R1257" s="1">
        <v>6.9559653200000344</v>
      </c>
      <c r="S1257" s="40">
        <f>T1257+U1257+V1257</f>
        <v>445.9369800000012</v>
      </c>
      <c r="T1257" s="1">
        <f>T1253-SUM(T1254:T1256)</f>
        <v>0</v>
      </c>
      <c r="U1257" s="1">
        <f>U1253-SUM(U1254:U1256)</f>
        <v>439.69386000000122</v>
      </c>
      <c r="V1257" s="1">
        <f>V1253-SUM(V1254:V1256)</f>
        <v>6.2431199999999905</v>
      </c>
      <c r="W1257" s="40">
        <f>X1257+Y1257+Z1257</f>
        <v>445.93698000000211</v>
      </c>
      <c r="X1257" s="1">
        <f>X1253-SUM(X1254:X1256)</f>
        <v>0</v>
      </c>
      <c r="Y1257" s="1">
        <f>Y1253-SUM(Y1254:Y1256)</f>
        <v>439.69386000000213</v>
      </c>
      <c r="Z1257" s="1">
        <f>Z1253-SUM(Z1254:Z1256)</f>
        <v>6.2431199999999905</v>
      </c>
      <c r="AA1257" s="20">
        <f t="shared" si="374"/>
        <v>9.0949470177292824E-13</v>
      </c>
      <c r="AB1257" s="1">
        <f t="shared" si="375"/>
        <v>0</v>
      </c>
      <c r="AC1257" s="40">
        <f t="shared" si="375"/>
        <v>9.0949470177292824E-13</v>
      </c>
      <c r="AD1257" s="4">
        <f t="shared" si="375"/>
        <v>0</v>
      </c>
      <c r="AE1257" s="40">
        <f t="shared" si="376"/>
        <v>0</v>
      </c>
      <c r="AF1257" s="1"/>
      <c r="AG1257" s="40"/>
      <c r="AH1257" s="4"/>
      <c r="AI1257" s="40"/>
      <c r="AJ1257" s="40"/>
      <c r="AM1257" s="119">
        <f t="shared" si="379"/>
        <v>9.0949470177292824E-13</v>
      </c>
      <c r="AN1257" s="119">
        <f t="shared" si="378"/>
        <v>9.0949470177292824E-13</v>
      </c>
    </row>
    <row r="1258" spans="1:40" s="122" customFormat="1" ht="85.9" customHeight="1" x14ac:dyDescent="0.2">
      <c r="A1258" s="176">
        <v>229</v>
      </c>
      <c r="B1258" s="193" t="s">
        <v>255</v>
      </c>
      <c r="C1258" s="24">
        <v>6616.3960999999999</v>
      </c>
      <c r="D1258" s="24">
        <f>SUM(D1259:D1262)</f>
        <v>0</v>
      </c>
      <c r="E1258" s="24">
        <v>0</v>
      </c>
      <c r="F1258" s="24">
        <v>0</v>
      </c>
      <c r="G1258" s="25">
        <f t="shared" si="377"/>
        <v>0</v>
      </c>
      <c r="H1258" s="26"/>
      <c r="I1258" s="26"/>
      <c r="J1258" s="26"/>
      <c r="K1258" s="25">
        <f>L1258+M1258+N1258</f>
        <v>0</v>
      </c>
      <c r="L1258" s="26"/>
      <c r="M1258" s="26"/>
      <c r="N1258" s="26"/>
      <c r="O1258" s="25">
        <f t="shared" si="380"/>
        <v>6663.6280000000006</v>
      </c>
      <c r="P1258" s="26">
        <v>0</v>
      </c>
      <c r="Q1258" s="26">
        <v>6650.3</v>
      </c>
      <c r="R1258" s="26">
        <v>13.327999999999999</v>
      </c>
      <c r="S1258" s="40">
        <f>T1258+U1258+V1258</f>
        <v>6615.3960900000011</v>
      </c>
      <c r="T1258" s="1">
        <v>0</v>
      </c>
      <c r="U1258" s="1">
        <v>6602.1652900000008</v>
      </c>
      <c r="V1258" s="1">
        <v>13.230800000000002</v>
      </c>
      <c r="W1258" s="25">
        <f>X1258+Y1258+Z1258</f>
        <v>6615.3960999999999</v>
      </c>
      <c r="X1258" s="26">
        <v>0</v>
      </c>
      <c r="Y1258" s="26">
        <v>6602.1652999999997</v>
      </c>
      <c r="Z1258" s="26">
        <v>13.230799999999999</v>
      </c>
      <c r="AA1258" s="20">
        <f t="shared" si="374"/>
        <v>9.9999988378840499E-6</v>
      </c>
      <c r="AB1258" s="1">
        <f t="shared" si="375"/>
        <v>0</v>
      </c>
      <c r="AC1258" s="40">
        <f t="shared" si="375"/>
        <v>9.9999988378840499E-6</v>
      </c>
      <c r="AD1258" s="4">
        <f t="shared" si="375"/>
        <v>0</v>
      </c>
      <c r="AE1258" s="25">
        <f t="shared" si="376"/>
        <v>0</v>
      </c>
      <c r="AF1258" s="26"/>
      <c r="AG1258" s="25"/>
      <c r="AH1258" s="38"/>
      <c r="AI1258" s="25" t="s">
        <v>232</v>
      </c>
      <c r="AJ1258" s="25" t="s">
        <v>232</v>
      </c>
      <c r="AM1258" s="119">
        <f t="shared" si="379"/>
        <v>9.9999988378840499E-6</v>
      </c>
      <c r="AN1258" s="119">
        <f t="shared" si="378"/>
        <v>9.9999988378840499E-6</v>
      </c>
    </row>
    <row r="1259" spans="1:40" s="122" customFormat="1" ht="19.899999999999999" customHeight="1" x14ac:dyDescent="0.2">
      <c r="A1259" s="176"/>
      <c r="B1259" s="39" t="s">
        <v>31</v>
      </c>
      <c r="C1259" s="1">
        <v>0</v>
      </c>
      <c r="D1259" s="1">
        <f>C1259</f>
        <v>0</v>
      </c>
      <c r="E1259" s="1">
        <v>0</v>
      </c>
      <c r="F1259" s="1">
        <v>0</v>
      </c>
      <c r="G1259" s="40">
        <f t="shared" si="377"/>
        <v>0</v>
      </c>
      <c r="H1259" s="1"/>
      <c r="I1259" s="1">
        <f>F1259-E1259</f>
        <v>0</v>
      </c>
      <c r="J1259" s="1"/>
      <c r="K1259" s="40"/>
      <c r="L1259" s="1"/>
      <c r="M1259" s="1"/>
      <c r="N1259" s="1"/>
      <c r="O1259" s="40">
        <f t="shared" si="380"/>
        <v>0</v>
      </c>
      <c r="P1259" s="1">
        <v>0</v>
      </c>
      <c r="Q1259" s="1">
        <v>0</v>
      </c>
      <c r="R1259" s="1">
        <v>0</v>
      </c>
      <c r="S1259" s="40">
        <v>0</v>
      </c>
      <c r="T1259" s="1"/>
      <c r="U1259" s="1"/>
      <c r="V1259" s="1"/>
      <c r="W1259" s="40">
        <v>0</v>
      </c>
      <c r="X1259" s="1"/>
      <c r="Y1259" s="1"/>
      <c r="Z1259" s="1"/>
      <c r="AA1259" s="20">
        <f t="shared" si="374"/>
        <v>0</v>
      </c>
      <c r="AB1259" s="1">
        <f t="shared" si="375"/>
        <v>0</v>
      </c>
      <c r="AC1259" s="40">
        <f t="shared" si="375"/>
        <v>0</v>
      </c>
      <c r="AD1259" s="4">
        <f t="shared" si="375"/>
        <v>0</v>
      </c>
      <c r="AE1259" s="40">
        <f t="shared" si="376"/>
        <v>0</v>
      </c>
      <c r="AF1259" s="1"/>
      <c r="AG1259" s="40"/>
      <c r="AH1259" s="4"/>
      <c r="AI1259" s="40"/>
      <c r="AJ1259" s="40"/>
      <c r="AM1259" s="119">
        <f t="shared" si="379"/>
        <v>0</v>
      </c>
      <c r="AN1259" s="119">
        <f t="shared" si="378"/>
        <v>0</v>
      </c>
    </row>
    <row r="1260" spans="1:40" s="122" customFormat="1" ht="19.899999999999999" customHeight="1" x14ac:dyDescent="0.2">
      <c r="A1260" s="176"/>
      <c r="B1260" s="39" t="s">
        <v>32</v>
      </c>
      <c r="C1260" s="1">
        <v>6167.7131200000003</v>
      </c>
      <c r="D1260" s="1"/>
      <c r="E1260" s="1">
        <v>0</v>
      </c>
      <c r="F1260" s="1">
        <v>0</v>
      </c>
      <c r="G1260" s="40">
        <f t="shared" si="377"/>
        <v>0</v>
      </c>
      <c r="H1260" s="1"/>
      <c r="I1260" s="1">
        <f>F1260-E1260</f>
        <v>0</v>
      </c>
      <c r="J1260" s="1"/>
      <c r="K1260" s="40"/>
      <c r="L1260" s="1"/>
      <c r="M1260" s="1"/>
      <c r="N1260" s="1"/>
      <c r="O1260" s="40">
        <f t="shared" si="380"/>
        <v>6167.7131200000003</v>
      </c>
      <c r="P1260" s="1">
        <v>0</v>
      </c>
      <c r="Q1260" s="1">
        <v>6155.3776937600005</v>
      </c>
      <c r="R1260" s="1">
        <v>12.335426240000002</v>
      </c>
      <c r="S1260" s="40">
        <v>6167.7131099999997</v>
      </c>
      <c r="T1260" s="1"/>
      <c r="U1260" s="1">
        <f>S1260-V1260</f>
        <v>6155.3776799999996</v>
      </c>
      <c r="V1260" s="1">
        <v>12.335430000000002</v>
      </c>
      <c r="W1260" s="40">
        <v>6167.7131200000003</v>
      </c>
      <c r="X1260" s="1"/>
      <c r="Y1260" s="1">
        <f>W1260-Z1260</f>
        <v>6155.3776900000003</v>
      </c>
      <c r="Z1260" s="1">
        <v>12.335430000000001</v>
      </c>
      <c r="AA1260" s="20">
        <f t="shared" si="374"/>
        <v>1.0000000656873453E-5</v>
      </c>
      <c r="AB1260" s="1">
        <f t="shared" si="375"/>
        <v>0</v>
      </c>
      <c r="AC1260" s="40">
        <f t="shared" si="375"/>
        <v>1.0000000656873453E-5</v>
      </c>
      <c r="AD1260" s="4">
        <f t="shared" si="375"/>
        <v>0</v>
      </c>
      <c r="AE1260" s="40">
        <f t="shared" si="376"/>
        <v>0</v>
      </c>
      <c r="AF1260" s="1"/>
      <c r="AG1260" s="40"/>
      <c r="AH1260" s="4"/>
      <c r="AI1260" s="40"/>
      <c r="AJ1260" s="40"/>
      <c r="AM1260" s="119">
        <f t="shared" si="379"/>
        <v>1.0000000656873453E-5</v>
      </c>
      <c r="AN1260" s="119">
        <f t="shared" si="378"/>
        <v>1.0000000656873453E-5</v>
      </c>
    </row>
    <row r="1261" spans="1:40" s="122" customFormat="1" ht="19.899999999999999" customHeight="1" x14ac:dyDescent="0.2">
      <c r="A1261" s="176"/>
      <c r="B1261" s="39" t="s">
        <v>33</v>
      </c>
      <c r="C1261" s="1">
        <v>0</v>
      </c>
      <c r="D1261" s="1"/>
      <c r="E1261" s="1">
        <v>0</v>
      </c>
      <c r="F1261" s="1">
        <v>0</v>
      </c>
      <c r="G1261" s="40">
        <f t="shared" si="377"/>
        <v>0</v>
      </c>
      <c r="H1261" s="1"/>
      <c r="I1261" s="1">
        <f>F1261-E1261</f>
        <v>0</v>
      </c>
      <c r="J1261" s="1"/>
      <c r="K1261" s="40"/>
      <c r="L1261" s="1"/>
      <c r="M1261" s="1"/>
      <c r="N1261" s="1"/>
      <c r="O1261" s="40">
        <f t="shared" si="380"/>
        <v>0</v>
      </c>
      <c r="P1261" s="1">
        <v>0</v>
      </c>
      <c r="Q1261" s="1">
        <v>0</v>
      </c>
      <c r="R1261" s="1">
        <v>0</v>
      </c>
      <c r="S1261" s="40">
        <v>0</v>
      </c>
      <c r="T1261" s="1"/>
      <c r="U1261" s="1"/>
      <c r="V1261" s="1"/>
      <c r="W1261" s="40">
        <v>0</v>
      </c>
      <c r="X1261" s="1"/>
      <c r="Y1261" s="1"/>
      <c r="Z1261" s="1"/>
      <c r="AA1261" s="20">
        <f t="shared" si="374"/>
        <v>0</v>
      </c>
      <c r="AB1261" s="1">
        <f t="shared" si="375"/>
        <v>0</v>
      </c>
      <c r="AC1261" s="40">
        <f t="shared" si="375"/>
        <v>0</v>
      </c>
      <c r="AD1261" s="4">
        <f t="shared" si="375"/>
        <v>0</v>
      </c>
      <c r="AE1261" s="40">
        <f t="shared" si="376"/>
        <v>0</v>
      </c>
      <c r="AF1261" s="1"/>
      <c r="AG1261" s="40"/>
      <c r="AH1261" s="4"/>
      <c r="AI1261" s="40"/>
      <c r="AJ1261" s="40"/>
      <c r="AM1261" s="119">
        <f t="shared" si="379"/>
        <v>0</v>
      </c>
      <c r="AN1261" s="119">
        <f t="shared" si="378"/>
        <v>0</v>
      </c>
    </row>
    <row r="1262" spans="1:40" s="122" customFormat="1" ht="19.899999999999999" customHeight="1" x14ac:dyDescent="0.2">
      <c r="A1262" s="176"/>
      <c r="B1262" s="39" t="s">
        <v>34</v>
      </c>
      <c r="C1262" s="1">
        <v>448.68298000000004</v>
      </c>
      <c r="D1262" s="1"/>
      <c r="E1262" s="1">
        <v>0</v>
      </c>
      <c r="F1262" s="1">
        <v>0</v>
      </c>
      <c r="G1262" s="40">
        <f t="shared" si="377"/>
        <v>0</v>
      </c>
      <c r="H1262" s="1"/>
      <c r="I1262" s="1">
        <f>F1262-E1262</f>
        <v>0</v>
      </c>
      <c r="J1262" s="1"/>
      <c r="K1262" s="40"/>
      <c r="L1262" s="1"/>
      <c r="M1262" s="1"/>
      <c r="N1262" s="1"/>
      <c r="O1262" s="40">
        <f t="shared" si="380"/>
        <v>495.91487999999885</v>
      </c>
      <c r="P1262" s="1">
        <v>0</v>
      </c>
      <c r="Q1262" s="1">
        <v>494.92230623999887</v>
      </c>
      <c r="R1262" s="1">
        <v>0.9925737599999972</v>
      </c>
      <c r="S1262" s="40">
        <f>T1262+U1262+V1262</f>
        <v>447.68298000000124</v>
      </c>
      <c r="T1262" s="1">
        <f>T1258-SUM(T1259:T1261)</f>
        <v>0</v>
      </c>
      <c r="U1262" s="1">
        <f>U1258-SUM(U1259:U1261)</f>
        <v>446.78761000000122</v>
      </c>
      <c r="V1262" s="1">
        <f>V1258-SUM(V1259:V1261)</f>
        <v>0.89536999999999978</v>
      </c>
      <c r="W1262" s="40">
        <f>X1262+Y1262+Z1262</f>
        <v>447.68297999999942</v>
      </c>
      <c r="X1262" s="1">
        <f>X1258-SUM(X1259:X1261)</f>
        <v>0</v>
      </c>
      <c r="Y1262" s="1">
        <f>Y1258-SUM(Y1259:Y1261)</f>
        <v>446.7876099999994</v>
      </c>
      <c r="Z1262" s="1">
        <f>Z1258-SUM(Z1259:Z1261)</f>
        <v>0.895369999999998</v>
      </c>
      <c r="AA1262" s="20">
        <f t="shared" si="374"/>
        <v>-1.8207657603852567E-12</v>
      </c>
      <c r="AB1262" s="1">
        <f t="shared" si="375"/>
        <v>0</v>
      </c>
      <c r="AC1262" s="40">
        <f t="shared" si="375"/>
        <v>-1.8189894035458565E-12</v>
      </c>
      <c r="AD1262" s="4">
        <f t="shared" si="375"/>
        <v>-1.7763568394002505E-15</v>
      </c>
      <c r="AE1262" s="40">
        <f t="shared" si="376"/>
        <v>0</v>
      </c>
      <c r="AF1262" s="1"/>
      <c r="AG1262" s="40"/>
      <c r="AH1262" s="4"/>
      <c r="AI1262" s="40"/>
      <c r="AJ1262" s="40"/>
      <c r="AM1262" s="119">
        <f t="shared" si="379"/>
        <v>-1.8189894035458565E-12</v>
      </c>
      <c r="AN1262" s="119">
        <f t="shared" si="378"/>
        <v>-1.8207657603852567E-12</v>
      </c>
    </row>
    <row r="1263" spans="1:40" s="122" customFormat="1" ht="85.9" customHeight="1" x14ac:dyDescent="0.2">
      <c r="A1263" s="176">
        <v>230</v>
      </c>
      <c r="B1263" s="193" t="s">
        <v>256</v>
      </c>
      <c r="C1263" s="24">
        <v>6178.7888199999998</v>
      </c>
      <c r="D1263" s="24">
        <f>SUM(D1264:D1267)</f>
        <v>0</v>
      </c>
      <c r="E1263" s="24">
        <v>0</v>
      </c>
      <c r="F1263" s="24">
        <v>0</v>
      </c>
      <c r="G1263" s="25">
        <f>H1263+I1263+J1263</f>
        <v>0</v>
      </c>
      <c r="H1263" s="26"/>
      <c r="I1263" s="26"/>
      <c r="J1263" s="26"/>
      <c r="K1263" s="25">
        <f>L1263+M1263+N1263</f>
        <v>0</v>
      </c>
      <c r="L1263" s="26"/>
      <c r="M1263" s="26"/>
      <c r="N1263" s="26"/>
      <c r="O1263" s="25">
        <f t="shared" si="380"/>
        <v>6242.7430000000004</v>
      </c>
      <c r="P1263" s="26">
        <v>0</v>
      </c>
      <c r="Q1263" s="26">
        <v>6236.5</v>
      </c>
      <c r="R1263" s="26">
        <v>6.2430000000000003</v>
      </c>
      <c r="S1263" s="40">
        <f>T1263+U1263+V1263</f>
        <v>6161.5782799999997</v>
      </c>
      <c r="T1263" s="1">
        <v>0</v>
      </c>
      <c r="U1263" s="1">
        <v>6155.4160899999997</v>
      </c>
      <c r="V1263" s="1">
        <v>6.1621899999999998</v>
      </c>
      <c r="W1263" s="25">
        <f>X1263+Y1263+Z1263</f>
        <v>6161.5782799999988</v>
      </c>
      <c r="X1263" s="26">
        <v>0</v>
      </c>
      <c r="Y1263" s="26">
        <v>6155.4166899999991</v>
      </c>
      <c r="Z1263" s="26">
        <v>6.1615899999999995</v>
      </c>
      <c r="AA1263" s="20">
        <f>AB1263+AC1263+AD1263</f>
        <v>-6.0573768223548541E-13</v>
      </c>
      <c r="AB1263" s="1">
        <f t="shared" si="375"/>
        <v>0</v>
      </c>
      <c r="AC1263" s="40">
        <f t="shared" si="375"/>
        <v>5.9999999939464033E-4</v>
      </c>
      <c r="AD1263" s="4">
        <f t="shared" si="375"/>
        <v>-6.0000000000037801E-4</v>
      </c>
      <c r="AE1263" s="25">
        <f>AF1263+AG1263+AH1263</f>
        <v>0</v>
      </c>
      <c r="AF1263" s="26"/>
      <c r="AG1263" s="25"/>
      <c r="AH1263" s="38"/>
      <c r="AI1263" s="25" t="s">
        <v>232</v>
      </c>
      <c r="AJ1263" s="25" t="s">
        <v>232</v>
      </c>
      <c r="AM1263" s="119">
        <f t="shared" si="379"/>
        <v>0</v>
      </c>
      <c r="AN1263" s="119">
        <f t="shared" si="378"/>
        <v>-6.0573768223548541E-13</v>
      </c>
    </row>
    <row r="1264" spans="1:40" s="122" customFormat="1" ht="19.899999999999999" customHeight="1" x14ac:dyDescent="0.2">
      <c r="A1264" s="176"/>
      <c r="B1264" s="39" t="s">
        <v>31</v>
      </c>
      <c r="C1264" s="1">
        <v>0</v>
      </c>
      <c r="D1264" s="1">
        <f>C1264</f>
        <v>0</v>
      </c>
      <c r="E1264" s="1">
        <v>0</v>
      </c>
      <c r="F1264" s="1">
        <v>0</v>
      </c>
      <c r="G1264" s="40">
        <f>H1264+I1264+J1264</f>
        <v>0</v>
      </c>
      <c r="H1264" s="1"/>
      <c r="I1264" s="1">
        <f>F1264-E1264</f>
        <v>0</v>
      </c>
      <c r="J1264" s="1"/>
      <c r="K1264" s="40"/>
      <c r="L1264" s="1"/>
      <c r="M1264" s="1"/>
      <c r="N1264" s="1"/>
      <c r="O1264" s="40">
        <f t="shared" si="380"/>
        <v>0</v>
      </c>
      <c r="P1264" s="1">
        <v>0</v>
      </c>
      <c r="Q1264" s="1">
        <v>0</v>
      </c>
      <c r="R1264" s="1">
        <v>0</v>
      </c>
      <c r="S1264" s="40">
        <v>0</v>
      </c>
      <c r="T1264" s="1"/>
      <c r="U1264" s="1"/>
      <c r="V1264" s="1"/>
      <c r="W1264" s="40">
        <v>0</v>
      </c>
      <c r="X1264" s="1"/>
      <c r="Y1264" s="1"/>
      <c r="Z1264" s="1"/>
      <c r="AA1264" s="20">
        <f>AB1264+AC1264+AD1264</f>
        <v>0</v>
      </c>
      <c r="AB1264" s="1">
        <f t="shared" si="375"/>
        <v>0</v>
      </c>
      <c r="AC1264" s="40">
        <f t="shared" si="375"/>
        <v>0</v>
      </c>
      <c r="AD1264" s="4">
        <f t="shared" si="375"/>
        <v>0</v>
      </c>
      <c r="AE1264" s="40">
        <f>AF1264+AG1264+AH1264</f>
        <v>0</v>
      </c>
      <c r="AF1264" s="1"/>
      <c r="AG1264" s="40"/>
      <c r="AH1264" s="4"/>
      <c r="AI1264" s="40"/>
      <c r="AJ1264" s="40"/>
      <c r="AM1264" s="119">
        <f t="shared" si="379"/>
        <v>0</v>
      </c>
      <c r="AN1264" s="119">
        <f t="shared" si="378"/>
        <v>0</v>
      </c>
    </row>
    <row r="1265" spans="1:40" s="122" customFormat="1" ht="19.899999999999999" customHeight="1" x14ac:dyDescent="0.2">
      <c r="A1265" s="176"/>
      <c r="B1265" s="39" t="s">
        <v>32</v>
      </c>
      <c r="C1265" s="1">
        <v>5728.5101500000001</v>
      </c>
      <c r="D1265" s="1"/>
      <c r="E1265" s="1">
        <v>0</v>
      </c>
      <c r="F1265" s="1">
        <v>0</v>
      </c>
      <c r="G1265" s="40">
        <f>H1265+I1265+J1265</f>
        <v>0</v>
      </c>
      <c r="H1265" s="1"/>
      <c r="I1265" s="1">
        <f>F1265-E1265</f>
        <v>0</v>
      </c>
      <c r="J1265" s="1"/>
      <c r="K1265" s="40"/>
      <c r="L1265" s="1"/>
      <c r="M1265" s="1"/>
      <c r="N1265" s="1"/>
      <c r="O1265" s="40">
        <f t="shared" si="380"/>
        <v>5728.5101500000001</v>
      </c>
      <c r="P1265" s="1">
        <v>0</v>
      </c>
      <c r="Q1265" s="1">
        <v>5722.7816398499999</v>
      </c>
      <c r="R1265" s="1">
        <v>5.7285101500000009</v>
      </c>
      <c r="S1265" s="40">
        <v>5711.29961</v>
      </c>
      <c r="T1265" s="1"/>
      <c r="U1265" s="1">
        <f>S1265-V1265</f>
        <v>5705.5883000000003</v>
      </c>
      <c r="V1265" s="1">
        <v>5.7113100000000001</v>
      </c>
      <c r="W1265" s="40">
        <v>5711.29961</v>
      </c>
      <c r="X1265" s="1"/>
      <c r="Y1265" s="1">
        <f>W1265-Z1265</f>
        <v>5705.5883000000003</v>
      </c>
      <c r="Z1265" s="1">
        <v>5.7113100000000001</v>
      </c>
      <c r="AA1265" s="20">
        <f>AB1265+AC1265+AD1265</f>
        <v>0</v>
      </c>
      <c r="AB1265" s="1">
        <f t="shared" si="375"/>
        <v>0</v>
      </c>
      <c r="AC1265" s="40">
        <f t="shared" si="375"/>
        <v>0</v>
      </c>
      <c r="AD1265" s="4">
        <f t="shared" si="375"/>
        <v>0</v>
      </c>
      <c r="AE1265" s="40">
        <f>AF1265+AG1265+AH1265</f>
        <v>0</v>
      </c>
      <c r="AF1265" s="1"/>
      <c r="AG1265" s="40"/>
      <c r="AH1265" s="4"/>
      <c r="AI1265" s="40"/>
      <c r="AJ1265" s="40"/>
      <c r="AM1265" s="119">
        <f t="shared" si="379"/>
        <v>0</v>
      </c>
      <c r="AN1265" s="119">
        <f t="shared" si="378"/>
        <v>0</v>
      </c>
    </row>
    <row r="1266" spans="1:40" s="122" customFormat="1" ht="19.899999999999999" customHeight="1" x14ac:dyDescent="0.2">
      <c r="A1266" s="176"/>
      <c r="B1266" s="39" t="s">
        <v>33</v>
      </c>
      <c r="C1266" s="1">
        <v>0</v>
      </c>
      <c r="D1266" s="1"/>
      <c r="E1266" s="1">
        <v>0</v>
      </c>
      <c r="F1266" s="1">
        <v>0</v>
      </c>
      <c r="G1266" s="40">
        <f>H1266+I1266+J1266</f>
        <v>0</v>
      </c>
      <c r="H1266" s="1"/>
      <c r="I1266" s="1">
        <f>F1266-E1266</f>
        <v>0</v>
      </c>
      <c r="J1266" s="1"/>
      <c r="K1266" s="40"/>
      <c r="L1266" s="1"/>
      <c r="M1266" s="1"/>
      <c r="N1266" s="1"/>
      <c r="O1266" s="40">
        <f t="shared" si="380"/>
        <v>0</v>
      </c>
      <c r="P1266" s="1">
        <v>0</v>
      </c>
      <c r="Q1266" s="1">
        <v>0</v>
      </c>
      <c r="R1266" s="1">
        <v>0</v>
      </c>
      <c r="S1266" s="40">
        <v>0</v>
      </c>
      <c r="T1266" s="1"/>
      <c r="U1266" s="1"/>
      <c r="V1266" s="1"/>
      <c r="W1266" s="40">
        <v>0</v>
      </c>
      <c r="X1266" s="1"/>
      <c r="Y1266" s="1"/>
      <c r="Z1266" s="1"/>
      <c r="AA1266" s="20">
        <f>AB1266+AC1266+AD1266</f>
        <v>0</v>
      </c>
      <c r="AB1266" s="1">
        <f t="shared" si="375"/>
        <v>0</v>
      </c>
      <c r="AC1266" s="40">
        <f t="shared" si="375"/>
        <v>0</v>
      </c>
      <c r="AD1266" s="4">
        <f t="shared" si="375"/>
        <v>0</v>
      </c>
      <c r="AE1266" s="40">
        <f>AF1266+AG1266+AH1266</f>
        <v>0</v>
      </c>
      <c r="AF1266" s="1"/>
      <c r="AG1266" s="40"/>
      <c r="AH1266" s="4"/>
      <c r="AI1266" s="40"/>
      <c r="AJ1266" s="40"/>
      <c r="AM1266" s="119">
        <f t="shared" si="379"/>
        <v>0</v>
      </c>
      <c r="AN1266" s="119">
        <f t="shared" si="378"/>
        <v>0</v>
      </c>
    </row>
    <row r="1267" spans="1:40" s="122" customFormat="1" ht="19.899999999999999" customHeight="1" x14ac:dyDescent="0.2">
      <c r="A1267" s="176"/>
      <c r="B1267" s="39" t="s">
        <v>34</v>
      </c>
      <c r="C1267" s="1">
        <v>450.27867000000003</v>
      </c>
      <c r="D1267" s="1"/>
      <c r="E1267" s="1">
        <v>0</v>
      </c>
      <c r="F1267" s="1">
        <v>0</v>
      </c>
      <c r="G1267" s="40">
        <f>H1267+I1267+J1267</f>
        <v>0</v>
      </c>
      <c r="H1267" s="1"/>
      <c r="I1267" s="1">
        <f>F1267-E1267</f>
        <v>0</v>
      </c>
      <c r="J1267" s="1"/>
      <c r="K1267" s="40"/>
      <c r="L1267" s="1"/>
      <c r="M1267" s="1"/>
      <c r="N1267" s="1"/>
      <c r="O1267" s="40">
        <f t="shared" si="380"/>
        <v>514.23285000000089</v>
      </c>
      <c r="P1267" s="1">
        <v>0</v>
      </c>
      <c r="Q1267" s="1">
        <v>513.71836015000088</v>
      </c>
      <c r="R1267" s="1">
        <v>0.51448985000000003</v>
      </c>
      <c r="S1267" s="40">
        <f>T1267+U1267+V1267</f>
        <v>450.27866999999935</v>
      </c>
      <c r="T1267" s="1">
        <f>T1263-SUM(T1264:T1266)</f>
        <v>0</v>
      </c>
      <c r="U1267" s="1">
        <f>U1263-SUM(U1264:U1266)</f>
        <v>449.82778999999937</v>
      </c>
      <c r="V1267" s="1">
        <f>V1263-SUM(V1264:V1266)</f>
        <v>0.45087999999999973</v>
      </c>
      <c r="W1267" s="40">
        <f>X1267+Y1267+Z1267</f>
        <v>450.27866999999878</v>
      </c>
      <c r="X1267" s="1">
        <f>X1263-SUM(X1264:X1266)</f>
        <v>0</v>
      </c>
      <c r="Y1267" s="1">
        <f>Y1263-SUM(Y1264:Y1266)</f>
        <v>449.82838999999876</v>
      </c>
      <c r="Z1267" s="1">
        <f>Z1263-SUM(Z1264:Z1266)</f>
        <v>0.45027999999999935</v>
      </c>
      <c r="AA1267" s="20">
        <f>AB1267+AC1267+AD1267</f>
        <v>-6.0573768223548541E-13</v>
      </c>
      <c r="AB1267" s="1">
        <f t="shared" si="375"/>
        <v>0</v>
      </c>
      <c r="AC1267" s="40">
        <f t="shared" si="375"/>
        <v>5.9999999939464033E-4</v>
      </c>
      <c r="AD1267" s="4">
        <f t="shared" si="375"/>
        <v>-6.0000000000037801E-4</v>
      </c>
      <c r="AE1267" s="40">
        <f>AF1267+AG1267+AH1267</f>
        <v>0</v>
      </c>
      <c r="AF1267" s="1"/>
      <c r="AG1267" s="40"/>
      <c r="AH1267" s="4"/>
      <c r="AI1267" s="40"/>
      <c r="AJ1267" s="40"/>
      <c r="AM1267" s="119">
        <f t="shared" si="379"/>
        <v>-5.6843418860808015E-13</v>
      </c>
      <c r="AN1267" s="119">
        <f t="shared" si="378"/>
        <v>-6.0573768223548541E-13</v>
      </c>
    </row>
    <row r="1268" spans="1:40" s="122" customFormat="1" ht="85.9" customHeight="1" x14ac:dyDescent="0.2">
      <c r="A1268" s="176">
        <v>231</v>
      </c>
      <c r="B1268" s="193" t="s">
        <v>257</v>
      </c>
      <c r="C1268" s="24">
        <v>6508.3534300000001</v>
      </c>
      <c r="D1268" s="24">
        <f>SUM(D1269:D1272)</f>
        <v>0</v>
      </c>
      <c r="E1268" s="24">
        <v>0</v>
      </c>
      <c r="F1268" s="24">
        <v>0</v>
      </c>
      <c r="G1268" s="25">
        <f t="shared" si="377"/>
        <v>0</v>
      </c>
      <c r="H1268" s="26"/>
      <c r="I1268" s="26"/>
      <c r="J1268" s="26"/>
      <c r="K1268" s="25">
        <f>L1268+M1268+N1268</f>
        <v>0</v>
      </c>
      <c r="L1268" s="26"/>
      <c r="M1268" s="26"/>
      <c r="N1268" s="26"/>
      <c r="O1268" s="25">
        <f t="shared" si="380"/>
        <v>6530.308</v>
      </c>
      <c r="P1268" s="26">
        <v>0</v>
      </c>
      <c r="Q1268" s="26">
        <v>4460.2</v>
      </c>
      <c r="R1268" s="26">
        <v>2070.1080000000002</v>
      </c>
      <c r="S1268" s="40">
        <f>T1268+U1268+V1268</f>
        <v>6286.6914499999993</v>
      </c>
      <c r="T1268" s="1">
        <v>0</v>
      </c>
      <c r="U1268" s="1">
        <v>4293.8102599999993</v>
      </c>
      <c r="V1268" s="1">
        <v>1992.8811900000001</v>
      </c>
      <c r="W1268" s="25">
        <f>X1268+Y1268+Z1268</f>
        <v>6286.6914499999993</v>
      </c>
      <c r="X1268" s="26">
        <v>0</v>
      </c>
      <c r="Y1268" s="26">
        <v>4293.8102579999995</v>
      </c>
      <c r="Z1268" s="26">
        <v>1992.8811919999998</v>
      </c>
      <c r="AA1268" s="20">
        <f t="shared" si="374"/>
        <v>0</v>
      </c>
      <c r="AB1268" s="1">
        <f t="shared" si="375"/>
        <v>0</v>
      </c>
      <c r="AC1268" s="40">
        <f t="shared" si="375"/>
        <v>-1.99999976757681E-6</v>
      </c>
      <c r="AD1268" s="4">
        <f t="shared" si="375"/>
        <v>1.99999976757681E-6</v>
      </c>
      <c r="AE1268" s="25">
        <f t="shared" si="376"/>
        <v>0</v>
      </c>
      <c r="AF1268" s="26"/>
      <c r="AG1268" s="25"/>
      <c r="AH1268" s="38"/>
      <c r="AI1268" s="25" t="s">
        <v>232</v>
      </c>
      <c r="AJ1268" s="25" t="s">
        <v>232</v>
      </c>
      <c r="AM1268" s="119">
        <f t="shared" si="379"/>
        <v>0</v>
      </c>
      <c r="AN1268" s="119">
        <f t="shared" si="378"/>
        <v>0</v>
      </c>
    </row>
    <row r="1269" spans="1:40" s="122" customFormat="1" ht="19.899999999999999" customHeight="1" x14ac:dyDescent="0.2">
      <c r="A1269" s="176"/>
      <c r="B1269" s="39" t="s">
        <v>31</v>
      </c>
      <c r="C1269" s="1">
        <v>0</v>
      </c>
      <c r="D1269" s="1">
        <f>C1269</f>
        <v>0</v>
      </c>
      <c r="E1269" s="1">
        <v>0</v>
      </c>
      <c r="F1269" s="1">
        <v>0</v>
      </c>
      <c r="G1269" s="40">
        <f t="shared" si="377"/>
        <v>0</v>
      </c>
      <c r="H1269" s="1"/>
      <c r="I1269" s="1">
        <f>F1269-E1269</f>
        <v>0</v>
      </c>
      <c r="J1269" s="1"/>
      <c r="K1269" s="40"/>
      <c r="L1269" s="1"/>
      <c r="M1269" s="1"/>
      <c r="N1269" s="1"/>
      <c r="O1269" s="40">
        <f t="shared" si="380"/>
        <v>0</v>
      </c>
      <c r="P1269" s="1">
        <v>0</v>
      </c>
      <c r="Q1269" s="1">
        <v>0</v>
      </c>
      <c r="R1269" s="1">
        <v>0</v>
      </c>
      <c r="S1269" s="40">
        <v>0</v>
      </c>
      <c r="T1269" s="1"/>
      <c r="U1269" s="1"/>
      <c r="V1269" s="1"/>
      <c r="W1269" s="40">
        <v>0</v>
      </c>
      <c r="X1269" s="1"/>
      <c r="Y1269" s="1"/>
      <c r="Z1269" s="1"/>
      <c r="AA1269" s="20">
        <f t="shared" si="374"/>
        <v>0</v>
      </c>
      <c r="AB1269" s="1">
        <f t="shared" si="375"/>
        <v>0</v>
      </c>
      <c r="AC1269" s="40">
        <f t="shared" si="375"/>
        <v>0</v>
      </c>
      <c r="AD1269" s="4">
        <f t="shared" si="375"/>
        <v>0</v>
      </c>
      <c r="AE1269" s="40">
        <f t="shared" si="376"/>
        <v>0</v>
      </c>
      <c r="AF1269" s="1"/>
      <c r="AG1269" s="40"/>
      <c r="AH1269" s="4"/>
      <c r="AI1269" s="40"/>
      <c r="AJ1269" s="40"/>
      <c r="AM1269" s="119">
        <f t="shared" si="379"/>
        <v>0</v>
      </c>
      <c r="AN1269" s="119">
        <f t="shared" si="378"/>
        <v>0</v>
      </c>
    </row>
    <row r="1270" spans="1:40" s="122" customFormat="1" ht="19.899999999999999" customHeight="1" x14ac:dyDescent="0.2">
      <c r="A1270" s="176"/>
      <c r="B1270" s="39" t="s">
        <v>32</v>
      </c>
      <c r="C1270" s="1">
        <v>6086.8214500000004</v>
      </c>
      <c r="D1270" s="1"/>
      <c r="E1270" s="1">
        <v>0</v>
      </c>
      <c r="F1270" s="1">
        <v>0</v>
      </c>
      <c r="G1270" s="40">
        <f t="shared" si="377"/>
        <v>0</v>
      </c>
      <c r="H1270" s="1"/>
      <c r="I1270" s="1">
        <f>F1270-E1270</f>
        <v>0</v>
      </c>
      <c r="J1270" s="1"/>
      <c r="K1270" s="40"/>
      <c r="L1270" s="1"/>
      <c r="M1270" s="1"/>
      <c r="N1270" s="1"/>
      <c r="O1270" s="40">
        <f t="shared" si="380"/>
        <v>6086.8214500000004</v>
      </c>
      <c r="P1270" s="1">
        <v>0</v>
      </c>
      <c r="Q1270" s="1">
        <v>4157.2990503500005</v>
      </c>
      <c r="R1270" s="1">
        <v>1929.5223996500001</v>
      </c>
      <c r="S1270" s="40">
        <v>6086.8214500000004</v>
      </c>
      <c r="T1270" s="1"/>
      <c r="U1270" s="1">
        <f>S1270-V1270</f>
        <v>4157.2990500000005</v>
      </c>
      <c r="V1270" s="1">
        <v>1929.5224000000001</v>
      </c>
      <c r="W1270" s="40">
        <v>6086.8214500000004</v>
      </c>
      <c r="X1270" s="1"/>
      <c r="Y1270" s="1">
        <f>W1270-Z1270</f>
        <v>4157.2990500000005</v>
      </c>
      <c r="Z1270" s="1">
        <v>1929.5224000000001</v>
      </c>
      <c r="AA1270" s="20">
        <f t="shared" si="374"/>
        <v>0</v>
      </c>
      <c r="AB1270" s="1">
        <f t="shared" si="375"/>
        <v>0</v>
      </c>
      <c r="AC1270" s="40">
        <f t="shared" si="375"/>
        <v>0</v>
      </c>
      <c r="AD1270" s="4">
        <f t="shared" si="375"/>
        <v>0</v>
      </c>
      <c r="AE1270" s="40">
        <f t="shared" si="376"/>
        <v>0</v>
      </c>
      <c r="AF1270" s="1"/>
      <c r="AG1270" s="40"/>
      <c r="AH1270" s="4"/>
      <c r="AI1270" s="40"/>
      <c r="AJ1270" s="40"/>
      <c r="AM1270" s="119">
        <f t="shared" si="379"/>
        <v>0</v>
      </c>
      <c r="AN1270" s="119">
        <f t="shared" si="378"/>
        <v>0</v>
      </c>
    </row>
    <row r="1271" spans="1:40" s="122" customFormat="1" ht="19.899999999999999" customHeight="1" x14ac:dyDescent="0.2">
      <c r="A1271" s="176"/>
      <c r="B1271" s="39" t="s">
        <v>33</v>
      </c>
      <c r="C1271" s="1">
        <v>0</v>
      </c>
      <c r="D1271" s="1"/>
      <c r="E1271" s="1">
        <v>0</v>
      </c>
      <c r="F1271" s="1">
        <v>0</v>
      </c>
      <c r="G1271" s="40">
        <f t="shared" si="377"/>
        <v>0</v>
      </c>
      <c r="H1271" s="1"/>
      <c r="I1271" s="1">
        <f>F1271-E1271</f>
        <v>0</v>
      </c>
      <c r="J1271" s="1"/>
      <c r="K1271" s="40"/>
      <c r="L1271" s="1"/>
      <c r="M1271" s="1"/>
      <c r="N1271" s="1"/>
      <c r="O1271" s="40">
        <f t="shared" si="380"/>
        <v>0</v>
      </c>
      <c r="P1271" s="1">
        <v>0</v>
      </c>
      <c r="Q1271" s="1">
        <v>0</v>
      </c>
      <c r="R1271" s="1">
        <v>0</v>
      </c>
      <c r="S1271" s="40">
        <v>0</v>
      </c>
      <c r="T1271" s="1"/>
      <c r="U1271" s="1"/>
      <c r="V1271" s="1"/>
      <c r="W1271" s="40">
        <v>0</v>
      </c>
      <c r="X1271" s="1"/>
      <c r="Y1271" s="1"/>
      <c r="Z1271" s="1"/>
      <c r="AA1271" s="20">
        <f t="shared" si="374"/>
        <v>0</v>
      </c>
      <c r="AB1271" s="1">
        <f t="shared" si="375"/>
        <v>0</v>
      </c>
      <c r="AC1271" s="40">
        <f t="shared" si="375"/>
        <v>0</v>
      </c>
      <c r="AD1271" s="4">
        <f t="shared" si="375"/>
        <v>0</v>
      </c>
      <c r="AE1271" s="40">
        <f t="shared" si="376"/>
        <v>0</v>
      </c>
      <c r="AF1271" s="1"/>
      <c r="AG1271" s="40"/>
      <c r="AH1271" s="4"/>
      <c r="AI1271" s="40"/>
      <c r="AJ1271" s="40"/>
      <c r="AM1271" s="119">
        <f t="shared" si="379"/>
        <v>0</v>
      </c>
      <c r="AN1271" s="119">
        <f t="shared" si="378"/>
        <v>0</v>
      </c>
    </row>
    <row r="1272" spans="1:40" s="122" customFormat="1" ht="19.899999999999999" customHeight="1" x14ac:dyDescent="0.2">
      <c r="A1272" s="176"/>
      <c r="B1272" s="39" t="s">
        <v>34</v>
      </c>
      <c r="C1272" s="1">
        <v>421.53197999999998</v>
      </c>
      <c r="D1272" s="1"/>
      <c r="E1272" s="1">
        <v>0</v>
      </c>
      <c r="F1272" s="1">
        <v>0</v>
      </c>
      <c r="G1272" s="40">
        <f t="shared" si="377"/>
        <v>0</v>
      </c>
      <c r="H1272" s="1"/>
      <c r="I1272" s="1">
        <f>F1272-E1272</f>
        <v>0</v>
      </c>
      <c r="J1272" s="1"/>
      <c r="K1272" s="40"/>
      <c r="L1272" s="1"/>
      <c r="M1272" s="1"/>
      <c r="N1272" s="1"/>
      <c r="O1272" s="40">
        <f t="shared" si="380"/>
        <v>443.48655000000031</v>
      </c>
      <c r="P1272" s="1">
        <v>0</v>
      </c>
      <c r="Q1272" s="1">
        <v>302.90094964999997</v>
      </c>
      <c r="R1272" s="1">
        <v>140.58560035000033</v>
      </c>
      <c r="S1272" s="40">
        <f>T1272+U1272+V1272</f>
        <v>199.86999999999875</v>
      </c>
      <c r="T1272" s="1">
        <f>T1268-SUM(T1269:T1271)</f>
        <v>0</v>
      </c>
      <c r="U1272" s="1">
        <f>U1268-SUM(U1269:U1271)</f>
        <v>136.51120999999875</v>
      </c>
      <c r="V1272" s="1">
        <f>V1268-SUM(V1269:V1271)</f>
        <v>63.358789999999999</v>
      </c>
      <c r="W1272" s="40">
        <f>X1272+Y1272+Z1272</f>
        <v>199.86999999999875</v>
      </c>
      <c r="X1272" s="1">
        <f>X1268-SUM(X1269:X1271)</f>
        <v>0</v>
      </c>
      <c r="Y1272" s="1">
        <f>Y1268-SUM(Y1269:Y1271)</f>
        <v>136.51120799999899</v>
      </c>
      <c r="Z1272" s="1">
        <f>Z1268-SUM(Z1269:Z1271)</f>
        <v>63.358791999999767</v>
      </c>
      <c r="AA1272" s="20">
        <f t="shared" si="374"/>
        <v>0</v>
      </c>
      <c r="AB1272" s="1">
        <f t="shared" si="375"/>
        <v>0</v>
      </c>
      <c r="AC1272" s="40">
        <f t="shared" si="375"/>
        <v>-1.99999976757681E-6</v>
      </c>
      <c r="AD1272" s="4">
        <f t="shared" si="375"/>
        <v>1.99999976757681E-6</v>
      </c>
      <c r="AE1272" s="40">
        <f t="shared" si="376"/>
        <v>0</v>
      </c>
      <c r="AF1272" s="1"/>
      <c r="AG1272" s="40"/>
      <c r="AH1272" s="4"/>
      <c r="AI1272" s="40"/>
      <c r="AJ1272" s="40"/>
      <c r="AM1272" s="119">
        <f t="shared" si="379"/>
        <v>0</v>
      </c>
      <c r="AN1272" s="119">
        <f t="shared" si="378"/>
        <v>0</v>
      </c>
    </row>
    <row r="1273" spans="1:40" s="122" customFormat="1" ht="98.45" customHeight="1" x14ac:dyDescent="0.2">
      <c r="A1273" s="176">
        <v>232</v>
      </c>
      <c r="B1273" s="193" t="s">
        <v>258</v>
      </c>
      <c r="C1273" s="24">
        <v>6224.4129799999992</v>
      </c>
      <c r="D1273" s="24">
        <f>SUM(D1274:D1277)</f>
        <v>0</v>
      </c>
      <c r="E1273" s="24">
        <v>0</v>
      </c>
      <c r="F1273" s="24">
        <v>0</v>
      </c>
      <c r="G1273" s="25">
        <f t="shared" si="377"/>
        <v>0</v>
      </c>
      <c r="H1273" s="26"/>
      <c r="I1273" s="26"/>
      <c r="J1273" s="26"/>
      <c r="K1273" s="25">
        <f>L1273+M1273+N1273</f>
        <v>0</v>
      </c>
      <c r="L1273" s="26"/>
      <c r="M1273" s="26"/>
      <c r="N1273" s="26"/>
      <c r="O1273" s="25">
        <f t="shared" si="380"/>
        <v>6279.7929999999997</v>
      </c>
      <c r="P1273" s="26">
        <v>0</v>
      </c>
      <c r="Q1273" s="26">
        <v>4848</v>
      </c>
      <c r="R1273" s="26">
        <v>1431.7929999999999</v>
      </c>
      <c r="S1273" s="40">
        <f>T1273+U1273+V1273</f>
        <v>6224.4129300000004</v>
      </c>
      <c r="T1273" s="1">
        <v>0</v>
      </c>
      <c r="U1273" s="1">
        <v>4796.6529300000002</v>
      </c>
      <c r="V1273" s="1">
        <f>V1275+V1277</f>
        <v>1427.76</v>
      </c>
      <c r="W1273" s="25">
        <f>X1273+Y1273+Z1273</f>
        <v>6224.4129299999986</v>
      </c>
      <c r="X1273" s="26">
        <v>0</v>
      </c>
      <c r="Y1273" s="26">
        <f>Y1275+Y1277</f>
        <v>4796.6529299999984</v>
      </c>
      <c r="Z1273" s="26">
        <f>Z1275+Z1277</f>
        <v>1427.76</v>
      </c>
      <c r="AA1273" s="20">
        <f t="shared" si="374"/>
        <v>0</v>
      </c>
      <c r="AB1273" s="1">
        <f t="shared" si="375"/>
        <v>0</v>
      </c>
      <c r="AC1273" s="40">
        <f t="shared" si="375"/>
        <v>0</v>
      </c>
      <c r="AD1273" s="4">
        <f t="shared" si="375"/>
        <v>0</v>
      </c>
      <c r="AE1273" s="25">
        <f t="shared" si="376"/>
        <v>0</v>
      </c>
      <c r="AF1273" s="26"/>
      <c r="AG1273" s="25"/>
      <c r="AH1273" s="38"/>
      <c r="AI1273" s="25" t="s">
        <v>232</v>
      </c>
      <c r="AJ1273" s="25" t="s">
        <v>232</v>
      </c>
      <c r="AM1273" s="119">
        <f t="shared" si="379"/>
        <v>0</v>
      </c>
      <c r="AN1273" s="119">
        <f t="shared" si="378"/>
        <v>0</v>
      </c>
    </row>
    <row r="1274" spans="1:40" s="122" customFormat="1" ht="19.899999999999999" customHeight="1" x14ac:dyDescent="0.2">
      <c r="A1274" s="176"/>
      <c r="B1274" s="39" t="s">
        <v>31</v>
      </c>
      <c r="C1274" s="1">
        <v>0</v>
      </c>
      <c r="D1274" s="1">
        <f>C1274</f>
        <v>0</v>
      </c>
      <c r="E1274" s="1">
        <v>0</v>
      </c>
      <c r="F1274" s="1">
        <v>0</v>
      </c>
      <c r="G1274" s="40">
        <f t="shared" si="377"/>
        <v>0</v>
      </c>
      <c r="H1274" s="1"/>
      <c r="I1274" s="1">
        <f>F1274-E1274</f>
        <v>0</v>
      </c>
      <c r="J1274" s="1"/>
      <c r="K1274" s="40"/>
      <c r="L1274" s="1"/>
      <c r="M1274" s="1"/>
      <c r="N1274" s="1"/>
      <c r="O1274" s="40">
        <f t="shared" si="380"/>
        <v>0</v>
      </c>
      <c r="P1274" s="1">
        <v>0</v>
      </c>
      <c r="Q1274" s="1">
        <v>0</v>
      </c>
      <c r="R1274" s="1">
        <v>0</v>
      </c>
      <c r="S1274" s="40">
        <v>0</v>
      </c>
      <c r="T1274" s="1"/>
      <c r="U1274" s="1"/>
      <c r="V1274" s="1"/>
      <c r="W1274" s="40">
        <v>0</v>
      </c>
      <c r="X1274" s="1"/>
      <c r="Y1274" s="1"/>
      <c r="Z1274" s="1"/>
      <c r="AA1274" s="20">
        <f t="shared" si="374"/>
        <v>0</v>
      </c>
      <c r="AB1274" s="1">
        <f t="shared" si="375"/>
        <v>0</v>
      </c>
      <c r="AC1274" s="40">
        <f t="shared" si="375"/>
        <v>0</v>
      </c>
      <c r="AD1274" s="4">
        <f t="shared" si="375"/>
        <v>0</v>
      </c>
      <c r="AE1274" s="40">
        <f t="shared" si="376"/>
        <v>0</v>
      </c>
      <c r="AF1274" s="1"/>
      <c r="AG1274" s="40"/>
      <c r="AH1274" s="4"/>
      <c r="AI1274" s="40"/>
      <c r="AJ1274" s="40"/>
      <c r="AM1274" s="119">
        <f t="shared" si="379"/>
        <v>0</v>
      </c>
      <c r="AN1274" s="119">
        <f t="shared" si="378"/>
        <v>0</v>
      </c>
    </row>
    <row r="1275" spans="1:40" s="122" customFormat="1" ht="19.899999999999999" customHeight="1" x14ac:dyDescent="0.2">
      <c r="A1275" s="176"/>
      <c r="B1275" s="39" t="s">
        <v>32</v>
      </c>
      <c r="C1275" s="1">
        <v>5776.73</v>
      </c>
      <c r="D1275" s="1"/>
      <c r="E1275" s="1">
        <v>0</v>
      </c>
      <c r="F1275" s="1">
        <v>0</v>
      </c>
      <c r="G1275" s="40">
        <f t="shared" si="377"/>
        <v>0</v>
      </c>
      <c r="H1275" s="1"/>
      <c r="I1275" s="1">
        <f>F1275-E1275</f>
        <v>0</v>
      </c>
      <c r="J1275" s="1"/>
      <c r="K1275" s="40"/>
      <c r="L1275" s="1"/>
      <c r="M1275" s="1"/>
      <c r="N1275" s="1"/>
      <c r="O1275" s="40">
        <f t="shared" si="380"/>
        <v>5776.73</v>
      </c>
      <c r="P1275" s="1">
        <v>0</v>
      </c>
      <c r="Q1275" s="1">
        <v>4459.6355599999997</v>
      </c>
      <c r="R1275" s="1">
        <v>1317.0944399999998</v>
      </c>
      <c r="S1275" s="40">
        <v>5776.7300000000005</v>
      </c>
      <c r="T1275" s="1"/>
      <c r="U1275" s="1">
        <f>S1275-V1275</f>
        <v>4459.630000000001</v>
      </c>
      <c r="V1275" s="1">
        <v>1317.1</v>
      </c>
      <c r="W1275" s="40">
        <v>5776.73</v>
      </c>
      <c r="X1275" s="1"/>
      <c r="Y1275" s="1">
        <f>W1275-Z1275</f>
        <v>4459.6299999999992</v>
      </c>
      <c r="Z1275" s="1">
        <f>V1275</f>
        <v>1317.1</v>
      </c>
      <c r="AA1275" s="20">
        <f t="shared" si="374"/>
        <v>0</v>
      </c>
      <c r="AB1275" s="1">
        <f t="shared" si="375"/>
        <v>0</v>
      </c>
      <c r="AC1275" s="40">
        <f t="shared" si="375"/>
        <v>0</v>
      </c>
      <c r="AD1275" s="4">
        <f t="shared" si="375"/>
        <v>0</v>
      </c>
      <c r="AE1275" s="40">
        <f t="shared" si="376"/>
        <v>0</v>
      </c>
      <c r="AF1275" s="1"/>
      <c r="AG1275" s="40"/>
      <c r="AH1275" s="4"/>
      <c r="AI1275" s="40"/>
      <c r="AJ1275" s="40"/>
      <c r="AM1275" s="119">
        <f t="shared" si="379"/>
        <v>0</v>
      </c>
      <c r="AN1275" s="119">
        <f t="shared" si="378"/>
        <v>0</v>
      </c>
    </row>
    <row r="1276" spans="1:40" s="122" customFormat="1" ht="19.899999999999999" customHeight="1" x14ac:dyDescent="0.2">
      <c r="A1276" s="176"/>
      <c r="B1276" s="39" t="s">
        <v>33</v>
      </c>
      <c r="C1276" s="1">
        <v>0</v>
      </c>
      <c r="D1276" s="1"/>
      <c r="E1276" s="1">
        <v>0</v>
      </c>
      <c r="F1276" s="1">
        <v>0</v>
      </c>
      <c r="G1276" s="40">
        <f t="shared" si="377"/>
        <v>0</v>
      </c>
      <c r="H1276" s="1"/>
      <c r="I1276" s="1">
        <f>F1276-E1276</f>
        <v>0</v>
      </c>
      <c r="J1276" s="1"/>
      <c r="K1276" s="40"/>
      <c r="L1276" s="1"/>
      <c r="M1276" s="1"/>
      <c r="N1276" s="1"/>
      <c r="O1276" s="40">
        <f t="shared" si="380"/>
        <v>0</v>
      </c>
      <c r="P1276" s="1">
        <v>0</v>
      </c>
      <c r="Q1276" s="1">
        <v>0</v>
      </c>
      <c r="R1276" s="1">
        <v>0</v>
      </c>
      <c r="S1276" s="40">
        <v>0</v>
      </c>
      <c r="T1276" s="1"/>
      <c r="U1276" s="1"/>
      <c r="V1276" s="1"/>
      <c r="W1276" s="40">
        <v>0</v>
      </c>
      <c r="X1276" s="1"/>
      <c r="Y1276" s="1"/>
      <c r="Z1276" s="1"/>
      <c r="AA1276" s="20">
        <f t="shared" si="374"/>
        <v>0</v>
      </c>
      <c r="AB1276" s="1">
        <f t="shared" si="375"/>
        <v>0</v>
      </c>
      <c r="AC1276" s="40">
        <f t="shared" si="375"/>
        <v>0</v>
      </c>
      <c r="AD1276" s="4">
        <f t="shared" si="375"/>
        <v>0</v>
      </c>
      <c r="AE1276" s="40">
        <f t="shared" si="376"/>
        <v>0</v>
      </c>
      <c r="AF1276" s="1"/>
      <c r="AG1276" s="40"/>
      <c r="AH1276" s="4"/>
      <c r="AI1276" s="40"/>
      <c r="AJ1276" s="40"/>
      <c r="AM1276" s="119">
        <f t="shared" si="379"/>
        <v>0</v>
      </c>
      <c r="AN1276" s="119">
        <f t="shared" si="378"/>
        <v>0</v>
      </c>
    </row>
    <row r="1277" spans="1:40" s="122" customFormat="1" ht="19.899999999999999" customHeight="1" x14ac:dyDescent="0.2">
      <c r="A1277" s="176"/>
      <c r="B1277" s="39" t="s">
        <v>34</v>
      </c>
      <c r="C1277" s="1">
        <v>447.68298000000004</v>
      </c>
      <c r="D1277" s="1"/>
      <c r="E1277" s="1">
        <v>0</v>
      </c>
      <c r="F1277" s="1">
        <v>0</v>
      </c>
      <c r="G1277" s="40">
        <f t="shared" si="377"/>
        <v>0</v>
      </c>
      <c r="H1277" s="1"/>
      <c r="I1277" s="1">
        <f>F1277-E1277</f>
        <v>0</v>
      </c>
      <c r="J1277" s="1"/>
      <c r="K1277" s="40"/>
      <c r="L1277" s="1"/>
      <c r="M1277" s="1"/>
      <c r="N1277" s="1"/>
      <c r="O1277" s="40">
        <f t="shared" si="380"/>
        <v>503.06300000000095</v>
      </c>
      <c r="P1277" s="1">
        <v>0</v>
      </c>
      <c r="Q1277" s="1">
        <v>388.36444000000108</v>
      </c>
      <c r="R1277" s="1">
        <v>114.69855999999987</v>
      </c>
      <c r="S1277" s="40">
        <f>T1277+U1277+V1277</f>
        <v>447.68292999999915</v>
      </c>
      <c r="T1277" s="1">
        <f>T1273-SUM(T1274:T1276)</f>
        <v>0</v>
      </c>
      <c r="U1277" s="1">
        <f>U1273-SUM(U1274:U1276)</f>
        <v>337.02292999999918</v>
      </c>
      <c r="V1277" s="1">
        <v>110.66</v>
      </c>
      <c r="W1277" s="40">
        <f>X1277+Y1277+Z1277</f>
        <v>447.68292999999915</v>
      </c>
      <c r="X1277" s="1">
        <f>X1273-SUM(X1274:X1276)</f>
        <v>0</v>
      </c>
      <c r="Y1277" s="1">
        <f>U1277</f>
        <v>337.02292999999918</v>
      </c>
      <c r="Z1277" s="1">
        <f>V1277</f>
        <v>110.66</v>
      </c>
      <c r="AA1277" s="20">
        <f t="shared" si="374"/>
        <v>0</v>
      </c>
      <c r="AB1277" s="1">
        <f t="shared" si="375"/>
        <v>0</v>
      </c>
      <c r="AC1277" s="40">
        <f t="shared" si="375"/>
        <v>0</v>
      </c>
      <c r="AD1277" s="4">
        <f t="shared" si="375"/>
        <v>0</v>
      </c>
      <c r="AE1277" s="40">
        <f t="shared" ref="AE1277:AE1281" si="381">AF1277+AG1277+AH1277</f>
        <v>0</v>
      </c>
      <c r="AF1277" s="1"/>
      <c r="AG1277" s="40"/>
      <c r="AH1277" s="4"/>
      <c r="AI1277" s="40"/>
      <c r="AJ1277" s="40"/>
      <c r="AM1277" s="119">
        <f t="shared" si="379"/>
        <v>0</v>
      </c>
      <c r="AN1277" s="119">
        <f t="shared" si="378"/>
        <v>0</v>
      </c>
    </row>
    <row r="1278" spans="1:40" s="122" customFormat="1" ht="85.9" customHeight="1" x14ac:dyDescent="0.2">
      <c r="A1278" s="176">
        <v>233</v>
      </c>
      <c r="B1278" s="193" t="s">
        <v>259</v>
      </c>
      <c r="C1278" s="24">
        <v>6641.0560999999998</v>
      </c>
      <c r="D1278" s="24">
        <f>SUM(D1279:D1282)</f>
        <v>0</v>
      </c>
      <c r="E1278" s="24">
        <v>0</v>
      </c>
      <c r="F1278" s="24">
        <v>0</v>
      </c>
      <c r="G1278" s="25">
        <f t="shared" ref="G1278:G1282" si="382">H1278+I1278+J1278</f>
        <v>0</v>
      </c>
      <c r="H1278" s="26"/>
      <c r="I1278" s="26"/>
      <c r="J1278" s="26"/>
      <c r="K1278" s="25">
        <f>L1278+M1278+N1278</f>
        <v>0</v>
      </c>
      <c r="L1278" s="26"/>
      <c r="M1278" s="26"/>
      <c r="N1278" s="26"/>
      <c r="O1278" s="25">
        <f t="shared" si="380"/>
        <v>6693.6880000000001</v>
      </c>
      <c r="P1278" s="26">
        <v>0</v>
      </c>
      <c r="Q1278" s="26">
        <v>6680.3</v>
      </c>
      <c r="R1278" s="26">
        <v>13.388</v>
      </c>
      <c r="S1278" s="40">
        <f>T1278+U1278+V1278</f>
        <v>6641.05512</v>
      </c>
      <c r="T1278" s="1">
        <v>0</v>
      </c>
      <c r="U1278" s="1">
        <v>6627.7712000000001</v>
      </c>
      <c r="V1278" s="1">
        <v>13.28392</v>
      </c>
      <c r="W1278" s="25">
        <f>X1278+Y1278+Z1278</f>
        <v>6641.05512</v>
      </c>
      <c r="X1278" s="26">
        <v>0</v>
      </c>
      <c r="Y1278" s="26">
        <v>6627.7712000000001</v>
      </c>
      <c r="Z1278" s="26">
        <v>13.28392</v>
      </c>
      <c r="AA1278" s="20">
        <f t="shared" si="374"/>
        <v>0</v>
      </c>
      <c r="AB1278" s="1">
        <f t="shared" si="375"/>
        <v>0</v>
      </c>
      <c r="AC1278" s="40">
        <f t="shared" si="375"/>
        <v>0</v>
      </c>
      <c r="AD1278" s="4">
        <f t="shared" si="375"/>
        <v>0</v>
      </c>
      <c r="AE1278" s="25">
        <f t="shared" si="381"/>
        <v>0</v>
      </c>
      <c r="AF1278" s="26"/>
      <c r="AG1278" s="25"/>
      <c r="AH1278" s="38"/>
      <c r="AI1278" s="25" t="s">
        <v>232</v>
      </c>
      <c r="AJ1278" s="25" t="s">
        <v>232</v>
      </c>
      <c r="AM1278" s="119">
        <f t="shared" si="379"/>
        <v>0</v>
      </c>
      <c r="AN1278" s="119">
        <f t="shared" si="378"/>
        <v>0</v>
      </c>
    </row>
    <row r="1279" spans="1:40" s="122" customFormat="1" ht="19.899999999999999" customHeight="1" x14ac:dyDescent="0.2">
      <c r="A1279" s="176"/>
      <c r="B1279" s="39" t="s">
        <v>31</v>
      </c>
      <c r="C1279" s="1">
        <v>0</v>
      </c>
      <c r="D1279" s="1">
        <f>C1279</f>
        <v>0</v>
      </c>
      <c r="E1279" s="1">
        <v>0</v>
      </c>
      <c r="F1279" s="1">
        <v>0</v>
      </c>
      <c r="G1279" s="40">
        <f t="shared" si="382"/>
        <v>0</v>
      </c>
      <c r="H1279" s="1"/>
      <c r="I1279" s="1">
        <f>F1279-E1279</f>
        <v>0</v>
      </c>
      <c r="J1279" s="1"/>
      <c r="K1279" s="40"/>
      <c r="L1279" s="1"/>
      <c r="M1279" s="1"/>
      <c r="N1279" s="1"/>
      <c r="O1279" s="40">
        <f t="shared" si="380"/>
        <v>0</v>
      </c>
      <c r="P1279" s="1">
        <v>0</v>
      </c>
      <c r="Q1279" s="1">
        <v>0</v>
      </c>
      <c r="R1279" s="1">
        <v>0</v>
      </c>
      <c r="S1279" s="40">
        <v>0</v>
      </c>
      <c r="T1279" s="1"/>
      <c r="U1279" s="1"/>
      <c r="V1279" s="1"/>
      <c r="W1279" s="40">
        <v>0</v>
      </c>
      <c r="X1279" s="1"/>
      <c r="Y1279" s="1"/>
      <c r="Z1279" s="1"/>
      <c r="AA1279" s="20">
        <f t="shared" si="374"/>
        <v>0</v>
      </c>
      <c r="AB1279" s="1">
        <f t="shared" si="375"/>
        <v>0</v>
      </c>
      <c r="AC1279" s="40">
        <f t="shared" si="375"/>
        <v>0</v>
      </c>
      <c r="AD1279" s="4">
        <f t="shared" si="375"/>
        <v>0</v>
      </c>
      <c r="AE1279" s="40">
        <f t="shared" si="381"/>
        <v>0</v>
      </c>
      <c r="AF1279" s="1"/>
      <c r="AG1279" s="40"/>
      <c r="AH1279" s="4"/>
      <c r="AI1279" s="40"/>
      <c r="AJ1279" s="40"/>
      <c r="AM1279" s="119">
        <f t="shared" si="379"/>
        <v>0</v>
      </c>
      <c r="AN1279" s="119">
        <f t="shared" si="378"/>
        <v>0</v>
      </c>
    </row>
    <row r="1280" spans="1:40" s="122" customFormat="1" ht="19.899999999999999" customHeight="1" x14ac:dyDescent="0.2">
      <c r="A1280" s="176"/>
      <c r="B1280" s="39" t="s">
        <v>32</v>
      </c>
      <c r="C1280" s="1">
        <v>6193.3731200000002</v>
      </c>
      <c r="D1280" s="1"/>
      <c r="E1280" s="1">
        <v>0</v>
      </c>
      <c r="F1280" s="1">
        <v>0</v>
      </c>
      <c r="G1280" s="40">
        <f t="shared" si="382"/>
        <v>0</v>
      </c>
      <c r="H1280" s="1"/>
      <c r="I1280" s="1">
        <f>F1280-E1280</f>
        <v>0</v>
      </c>
      <c r="J1280" s="1"/>
      <c r="K1280" s="40"/>
      <c r="L1280" s="1"/>
      <c r="M1280" s="1"/>
      <c r="N1280" s="1"/>
      <c r="O1280" s="40">
        <f t="shared" si="380"/>
        <v>6193.3731200000002</v>
      </c>
      <c r="P1280" s="1">
        <v>0</v>
      </c>
      <c r="Q1280" s="1">
        <v>6180.9863737599999</v>
      </c>
      <c r="R1280" s="1">
        <v>12.386746240000003</v>
      </c>
      <c r="S1280" s="40">
        <v>6193.3731200000002</v>
      </c>
      <c r="T1280" s="1"/>
      <c r="U1280" s="1">
        <f>S1280-V1280</f>
        <v>6180.9863700000005</v>
      </c>
      <c r="V1280" s="1">
        <v>12.386749999999999</v>
      </c>
      <c r="W1280" s="40">
        <v>6193.3731199999993</v>
      </c>
      <c r="X1280" s="1"/>
      <c r="Y1280" s="1">
        <f>W1280-Z1280</f>
        <v>6180.9863699999996</v>
      </c>
      <c r="Z1280" s="1">
        <v>12.386749999999999</v>
      </c>
      <c r="AA1280" s="20">
        <f t="shared" si="374"/>
        <v>0</v>
      </c>
      <c r="AB1280" s="1">
        <f t="shared" si="375"/>
        <v>0</v>
      </c>
      <c r="AC1280" s="40">
        <f t="shared" si="375"/>
        <v>0</v>
      </c>
      <c r="AD1280" s="4">
        <f t="shared" si="375"/>
        <v>0</v>
      </c>
      <c r="AE1280" s="40">
        <f t="shared" si="381"/>
        <v>0</v>
      </c>
      <c r="AF1280" s="1"/>
      <c r="AG1280" s="40"/>
      <c r="AH1280" s="4"/>
      <c r="AI1280" s="40"/>
      <c r="AJ1280" s="40"/>
      <c r="AM1280" s="119">
        <f t="shared" si="379"/>
        <v>0</v>
      </c>
      <c r="AN1280" s="119">
        <f t="shared" si="378"/>
        <v>0</v>
      </c>
    </row>
    <row r="1281" spans="1:41" s="122" customFormat="1" ht="19.899999999999999" customHeight="1" x14ac:dyDescent="0.2">
      <c r="A1281" s="176"/>
      <c r="B1281" s="39" t="s">
        <v>33</v>
      </c>
      <c r="C1281" s="1">
        <v>0</v>
      </c>
      <c r="D1281" s="1"/>
      <c r="E1281" s="1">
        <v>0</v>
      </c>
      <c r="F1281" s="1">
        <v>0</v>
      </c>
      <c r="G1281" s="40">
        <f t="shared" si="382"/>
        <v>0</v>
      </c>
      <c r="H1281" s="1"/>
      <c r="I1281" s="1">
        <f>F1281-E1281</f>
        <v>0</v>
      </c>
      <c r="J1281" s="1"/>
      <c r="K1281" s="40"/>
      <c r="L1281" s="1"/>
      <c r="M1281" s="1"/>
      <c r="N1281" s="1"/>
      <c r="O1281" s="40">
        <f t="shared" si="380"/>
        <v>0</v>
      </c>
      <c r="P1281" s="1">
        <v>0</v>
      </c>
      <c r="Q1281" s="1">
        <v>0</v>
      </c>
      <c r="R1281" s="1">
        <v>0</v>
      </c>
      <c r="S1281" s="40">
        <v>0</v>
      </c>
      <c r="T1281" s="1"/>
      <c r="U1281" s="1"/>
      <c r="V1281" s="1"/>
      <c r="W1281" s="40">
        <v>0</v>
      </c>
      <c r="X1281" s="1"/>
      <c r="Y1281" s="1"/>
      <c r="Z1281" s="1"/>
      <c r="AA1281" s="20">
        <f t="shared" si="374"/>
        <v>0</v>
      </c>
      <c r="AB1281" s="1">
        <f t="shared" si="375"/>
        <v>0</v>
      </c>
      <c r="AC1281" s="40">
        <f t="shared" si="375"/>
        <v>0</v>
      </c>
      <c r="AD1281" s="4">
        <f t="shared" si="375"/>
        <v>0</v>
      </c>
      <c r="AE1281" s="40">
        <f t="shared" si="381"/>
        <v>0</v>
      </c>
      <c r="AF1281" s="1"/>
      <c r="AG1281" s="40"/>
      <c r="AH1281" s="4"/>
      <c r="AI1281" s="40"/>
      <c r="AJ1281" s="40"/>
      <c r="AM1281" s="119">
        <f t="shared" si="379"/>
        <v>0</v>
      </c>
      <c r="AN1281" s="119">
        <f t="shared" si="378"/>
        <v>0</v>
      </c>
    </row>
    <row r="1282" spans="1:41" s="122" customFormat="1" ht="19.899999999999999" customHeight="1" x14ac:dyDescent="0.2">
      <c r="A1282" s="176"/>
      <c r="B1282" s="39" t="s">
        <v>34</v>
      </c>
      <c r="C1282" s="1">
        <v>447.68298000000004</v>
      </c>
      <c r="D1282" s="1"/>
      <c r="E1282" s="1">
        <v>0</v>
      </c>
      <c r="F1282" s="1">
        <v>0</v>
      </c>
      <c r="G1282" s="40">
        <f t="shared" si="382"/>
        <v>0</v>
      </c>
      <c r="H1282" s="1"/>
      <c r="I1282" s="1">
        <f>F1282-E1282</f>
        <v>0</v>
      </c>
      <c r="J1282" s="1"/>
      <c r="K1282" s="40"/>
      <c r="L1282" s="1"/>
      <c r="M1282" s="1"/>
      <c r="N1282" s="1"/>
      <c r="O1282" s="40">
        <f t="shared" si="380"/>
        <v>500.31488000000002</v>
      </c>
      <c r="P1282" s="1">
        <v>0</v>
      </c>
      <c r="Q1282" s="1">
        <v>499.31362624000002</v>
      </c>
      <c r="R1282" s="1">
        <v>1.001253759999998</v>
      </c>
      <c r="S1282" s="40">
        <f>T1282+U1282+V1282</f>
        <v>447.68199999999962</v>
      </c>
      <c r="T1282" s="1">
        <f>T1278-SUM(T1279:T1281)</f>
        <v>0</v>
      </c>
      <c r="U1282" s="1">
        <f>U1278-SUM(U1279:U1281)</f>
        <v>446.7848299999996</v>
      </c>
      <c r="V1282" s="1">
        <f>V1278-SUM(V1279:V1281)</f>
        <v>0.89717000000000091</v>
      </c>
      <c r="W1282" s="40">
        <f>X1282+Y1282+Z1282</f>
        <v>447.68200000000053</v>
      </c>
      <c r="X1282" s="1">
        <f>X1278-SUM(X1279:X1281)</f>
        <v>0</v>
      </c>
      <c r="Y1282" s="1">
        <f>Y1278-SUM(Y1279:Y1281)</f>
        <v>446.78483000000051</v>
      </c>
      <c r="Z1282" s="1">
        <f>Z1278-SUM(Z1279:Z1281)</f>
        <v>0.89717000000000091</v>
      </c>
      <c r="AA1282" s="20">
        <f>AB1282+AC1282+AD1282</f>
        <v>9.0949470177292824E-13</v>
      </c>
      <c r="AB1282" s="1">
        <f>X1282+H1282-L1282-(T1282-AF1282)</f>
        <v>0</v>
      </c>
      <c r="AC1282" s="40">
        <f>Y1282+I1282-M1282-(U1282-AG1282)</f>
        <v>9.0949470177292824E-13</v>
      </c>
      <c r="AD1282" s="4">
        <f>Z1282+J1282-N1282-(V1282-AH1282)</f>
        <v>0</v>
      </c>
      <c r="AE1282" s="40">
        <f>AF1282+AG1282+AH1282</f>
        <v>0</v>
      </c>
      <c r="AF1282" s="1"/>
      <c r="AG1282" s="40"/>
      <c r="AH1282" s="4"/>
      <c r="AI1282" s="40"/>
      <c r="AJ1282" s="40"/>
      <c r="AM1282" s="119">
        <f t="shared" si="379"/>
        <v>9.0949470177292824E-13</v>
      </c>
      <c r="AN1282" s="119">
        <f t="shared" si="378"/>
        <v>9.0949470177292824E-13</v>
      </c>
    </row>
    <row r="1283" spans="1:41" ht="85.9" customHeight="1" outlineLevel="1" x14ac:dyDescent="0.2">
      <c r="A1283" s="15">
        <v>234</v>
      </c>
      <c r="B1283" s="194" t="s">
        <v>260</v>
      </c>
      <c r="C1283" s="2">
        <f t="shared" ref="C1283:Z1283" si="383">SUM(C1284:C1287)</f>
        <v>5974.52</v>
      </c>
      <c r="D1283" s="2">
        <f t="shared" si="383"/>
        <v>0</v>
      </c>
      <c r="E1283" s="2">
        <f t="shared" si="383"/>
        <v>0</v>
      </c>
      <c r="F1283" s="2">
        <f t="shared" si="383"/>
        <v>0</v>
      </c>
      <c r="G1283" s="2">
        <f t="shared" si="383"/>
        <v>0</v>
      </c>
      <c r="H1283" s="2">
        <f t="shared" si="383"/>
        <v>0</v>
      </c>
      <c r="I1283" s="2">
        <f t="shared" si="383"/>
        <v>0</v>
      </c>
      <c r="J1283" s="2">
        <f t="shared" si="383"/>
        <v>0</v>
      </c>
      <c r="K1283" s="2">
        <f t="shared" si="383"/>
        <v>0</v>
      </c>
      <c r="L1283" s="2">
        <f t="shared" si="383"/>
        <v>0</v>
      </c>
      <c r="M1283" s="2">
        <f t="shared" si="383"/>
        <v>0</v>
      </c>
      <c r="N1283" s="2">
        <f t="shared" si="383"/>
        <v>0</v>
      </c>
      <c r="O1283" s="2">
        <f t="shared" si="383"/>
        <v>6222.7999999999993</v>
      </c>
      <c r="P1283" s="2">
        <f t="shared" si="383"/>
        <v>0</v>
      </c>
      <c r="Q1283" s="2">
        <f t="shared" si="383"/>
        <v>4368.3999999999996</v>
      </c>
      <c r="R1283" s="2">
        <f t="shared" si="383"/>
        <v>1854.4</v>
      </c>
      <c r="S1283" s="40">
        <f t="shared" si="383"/>
        <v>5974.5187500000002</v>
      </c>
      <c r="T1283" s="1">
        <f t="shared" si="383"/>
        <v>0</v>
      </c>
      <c r="U1283" s="1">
        <f t="shared" si="383"/>
        <v>4194.1127500000002</v>
      </c>
      <c r="V1283" s="1">
        <f t="shared" si="383"/>
        <v>1780.4059999999999</v>
      </c>
      <c r="W1283" s="40">
        <f t="shared" si="383"/>
        <v>5974.518</v>
      </c>
      <c r="X1283" s="1">
        <f t="shared" si="383"/>
        <v>0</v>
      </c>
      <c r="Y1283" s="1">
        <f t="shared" si="383"/>
        <v>4194.1120000000001</v>
      </c>
      <c r="Z1283" s="1">
        <f t="shared" si="383"/>
        <v>1780.4059999999999</v>
      </c>
      <c r="AA1283" s="20">
        <f t="shared" ref="AA1283:AA1317" si="384">AB1283+AC1283+AD1283</f>
        <v>-7.5000000015279511E-4</v>
      </c>
      <c r="AB1283" s="1">
        <f t="shared" ref="AB1283:AD1298" si="385">X1283+H1283-L1283-(T1283-AF1283)</f>
        <v>0</v>
      </c>
      <c r="AC1283" s="40">
        <f t="shared" si="385"/>
        <v>-7.5000000015279511E-4</v>
      </c>
      <c r="AD1283" s="4">
        <f t="shared" si="385"/>
        <v>0</v>
      </c>
      <c r="AE1283" s="40">
        <f>SUM(AE1284:AE1287)</f>
        <v>0</v>
      </c>
      <c r="AF1283" s="1">
        <f>SUM(AF1284:AF1287)</f>
        <v>0</v>
      </c>
      <c r="AG1283" s="40">
        <f>SUM(AG1284:AG1287)</f>
        <v>0</v>
      </c>
      <c r="AH1283" s="4">
        <f>SUM(AH1284:AH1287)</f>
        <v>0</v>
      </c>
      <c r="AI1283" s="25" t="s">
        <v>232</v>
      </c>
      <c r="AJ1283" s="40" t="s">
        <v>232</v>
      </c>
      <c r="AM1283" s="119">
        <f t="shared" si="379"/>
        <v>-7.5000000015279511E-4</v>
      </c>
      <c r="AN1283" s="119">
        <f t="shared" si="378"/>
        <v>-7.5000000015279511E-4</v>
      </c>
      <c r="AO1283" s="33"/>
    </row>
    <row r="1284" spans="1:41" ht="19.899999999999999" customHeight="1" outlineLevel="1" x14ac:dyDescent="0.2">
      <c r="A1284" s="15"/>
      <c r="B1284" s="194" t="s">
        <v>31</v>
      </c>
      <c r="C1284" s="2"/>
      <c r="D1284" s="2"/>
      <c r="E1284" s="2"/>
      <c r="F1284" s="2"/>
      <c r="G1284" s="40">
        <f t="shared" ref="G1284:G1287" si="386">H1284+I1284+J1284</f>
        <v>0</v>
      </c>
      <c r="H1284" s="1"/>
      <c r="I1284" s="1"/>
      <c r="J1284" s="1"/>
      <c r="K1284" s="40">
        <f>L1284+M1284+N1284</f>
        <v>0</v>
      </c>
      <c r="L1284" s="1"/>
      <c r="M1284" s="1"/>
      <c r="N1284" s="1"/>
      <c r="O1284" s="40">
        <f>P1284+Q1284+R1284</f>
        <v>0</v>
      </c>
      <c r="P1284" s="1"/>
      <c r="Q1284" s="1"/>
      <c r="R1284" s="1"/>
      <c r="S1284" s="40">
        <f>T1284+U1284+V1284</f>
        <v>0</v>
      </c>
      <c r="T1284" s="1"/>
      <c r="U1284" s="1"/>
      <c r="V1284" s="1"/>
      <c r="W1284" s="40">
        <f>X1284+Y1284+Z1284</f>
        <v>0</v>
      </c>
      <c r="X1284" s="1"/>
      <c r="Y1284" s="1"/>
      <c r="Z1284" s="1"/>
      <c r="AA1284" s="20">
        <f t="shared" si="384"/>
        <v>0</v>
      </c>
      <c r="AB1284" s="1">
        <f t="shared" si="385"/>
        <v>0</v>
      </c>
      <c r="AC1284" s="40">
        <f t="shared" si="385"/>
        <v>0</v>
      </c>
      <c r="AD1284" s="4">
        <f t="shared" si="385"/>
        <v>0</v>
      </c>
      <c r="AE1284" s="40">
        <f>AF1284+AG1284+AH1284</f>
        <v>0</v>
      </c>
      <c r="AF1284" s="1"/>
      <c r="AG1284" s="40"/>
      <c r="AH1284" s="4"/>
      <c r="AI1284" s="40"/>
      <c r="AJ1284" s="40"/>
      <c r="AM1284" s="119">
        <f t="shared" si="379"/>
        <v>0</v>
      </c>
      <c r="AN1284" s="119">
        <f t="shared" si="378"/>
        <v>0</v>
      </c>
      <c r="AO1284" s="33"/>
    </row>
    <row r="1285" spans="1:41" ht="19.899999999999999" customHeight="1" outlineLevel="1" x14ac:dyDescent="0.2">
      <c r="A1285" s="15"/>
      <c r="B1285" s="194" t="s">
        <v>32</v>
      </c>
      <c r="C1285" s="2">
        <v>5974.52</v>
      </c>
      <c r="D1285" s="2"/>
      <c r="E1285" s="2"/>
      <c r="F1285" s="2"/>
      <c r="G1285" s="40">
        <f t="shared" si="386"/>
        <v>0</v>
      </c>
      <c r="H1285" s="1"/>
      <c r="I1285" s="1"/>
      <c r="J1285" s="1"/>
      <c r="K1285" s="40">
        <f>L1285+M1285+N1285</f>
        <v>0</v>
      </c>
      <c r="L1285" s="1"/>
      <c r="M1285" s="1"/>
      <c r="N1285" s="1"/>
      <c r="O1285" s="40">
        <f>P1285+Q1285+R1285</f>
        <v>6222.7999999999993</v>
      </c>
      <c r="P1285" s="1"/>
      <c r="Q1285" s="1">
        <v>4368.3999999999996</v>
      </c>
      <c r="R1285" s="1">
        <v>1854.4</v>
      </c>
      <c r="S1285" s="40">
        <f>T1285+U1285+V1285</f>
        <v>5974.5187500000002</v>
      </c>
      <c r="T1285" s="1"/>
      <c r="U1285" s="1">
        <v>4194.1127500000002</v>
      </c>
      <c r="V1285" s="1">
        <v>1780.4059999999999</v>
      </c>
      <c r="W1285" s="40">
        <f>X1285+Y1285+Z1285</f>
        <v>5974.518</v>
      </c>
      <c r="X1285" s="1"/>
      <c r="Y1285" s="1">
        <v>4194.1120000000001</v>
      </c>
      <c r="Z1285" s="1">
        <f>V1285</f>
        <v>1780.4059999999999</v>
      </c>
      <c r="AA1285" s="20">
        <f t="shared" si="384"/>
        <v>-7.5000000015279511E-4</v>
      </c>
      <c r="AB1285" s="1">
        <f t="shared" si="385"/>
        <v>0</v>
      </c>
      <c r="AC1285" s="40">
        <f t="shared" si="385"/>
        <v>-7.5000000015279511E-4</v>
      </c>
      <c r="AD1285" s="4">
        <f t="shared" si="385"/>
        <v>0</v>
      </c>
      <c r="AE1285" s="40">
        <f>AF1285+AG1285+AH1285</f>
        <v>0</v>
      </c>
      <c r="AF1285" s="1"/>
      <c r="AG1285" s="40"/>
      <c r="AH1285" s="4"/>
      <c r="AI1285" s="40"/>
      <c r="AJ1285" s="40"/>
      <c r="AM1285" s="119">
        <f t="shared" si="379"/>
        <v>-7.5000000015279511E-4</v>
      </c>
      <c r="AN1285" s="119">
        <f t="shared" si="378"/>
        <v>-7.5000000015279511E-4</v>
      </c>
      <c r="AO1285" s="33"/>
    </row>
    <row r="1286" spans="1:41" ht="19.899999999999999" customHeight="1" outlineLevel="1" x14ac:dyDescent="0.2">
      <c r="A1286" s="15"/>
      <c r="B1286" s="194" t="s">
        <v>33</v>
      </c>
      <c r="C1286" s="2"/>
      <c r="D1286" s="2"/>
      <c r="E1286" s="2"/>
      <c r="F1286" s="2"/>
      <c r="G1286" s="40">
        <f t="shared" si="386"/>
        <v>0</v>
      </c>
      <c r="H1286" s="1"/>
      <c r="I1286" s="1"/>
      <c r="J1286" s="1"/>
      <c r="K1286" s="40">
        <f>L1286+M1286+N1286</f>
        <v>0</v>
      </c>
      <c r="L1286" s="1"/>
      <c r="M1286" s="1"/>
      <c r="N1286" s="1"/>
      <c r="O1286" s="40">
        <f>P1286+Q1286+R1286</f>
        <v>0</v>
      </c>
      <c r="P1286" s="1"/>
      <c r="Q1286" s="1"/>
      <c r="R1286" s="1"/>
      <c r="S1286" s="40">
        <f>T1286+U1286+V1286</f>
        <v>0</v>
      </c>
      <c r="T1286" s="1"/>
      <c r="U1286" s="1"/>
      <c r="V1286" s="1"/>
      <c r="W1286" s="40">
        <f>X1286+Y1286+Z1286</f>
        <v>0</v>
      </c>
      <c r="X1286" s="1"/>
      <c r="Y1286" s="1"/>
      <c r="Z1286" s="1"/>
      <c r="AA1286" s="20">
        <f t="shared" si="384"/>
        <v>0</v>
      </c>
      <c r="AB1286" s="1">
        <f t="shared" si="385"/>
        <v>0</v>
      </c>
      <c r="AC1286" s="40">
        <f t="shared" si="385"/>
        <v>0</v>
      </c>
      <c r="AD1286" s="4">
        <f t="shared" si="385"/>
        <v>0</v>
      </c>
      <c r="AE1286" s="40">
        <f>AF1286+AG1286+AH1286</f>
        <v>0</v>
      </c>
      <c r="AF1286" s="1"/>
      <c r="AG1286" s="40"/>
      <c r="AH1286" s="4"/>
      <c r="AI1286" s="40"/>
      <c r="AJ1286" s="40"/>
      <c r="AM1286" s="119">
        <f t="shared" si="379"/>
        <v>0</v>
      </c>
      <c r="AN1286" s="119">
        <f t="shared" si="378"/>
        <v>0</v>
      </c>
      <c r="AO1286" s="33"/>
    </row>
    <row r="1287" spans="1:41" ht="19.899999999999999" customHeight="1" outlineLevel="1" x14ac:dyDescent="0.2">
      <c r="A1287" s="15"/>
      <c r="B1287" s="194" t="s">
        <v>34</v>
      </c>
      <c r="C1287" s="2"/>
      <c r="D1287" s="2"/>
      <c r="E1287" s="2"/>
      <c r="F1287" s="2"/>
      <c r="G1287" s="40">
        <f t="shared" si="386"/>
        <v>0</v>
      </c>
      <c r="H1287" s="1"/>
      <c r="I1287" s="1"/>
      <c r="J1287" s="1"/>
      <c r="K1287" s="40">
        <f>L1287+M1287+N1287</f>
        <v>0</v>
      </c>
      <c r="L1287" s="1"/>
      <c r="M1287" s="1"/>
      <c r="N1287" s="1"/>
      <c r="O1287" s="40">
        <f>P1287+Q1287+R1287</f>
        <v>0</v>
      </c>
      <c r="P1287" s="1"/>
      <c r="Q1287" s="1"/>
      <c r="R1287" s="1"/>
      <c r="S1287" s="40">
        <f>T1287+U1287+V1287</f>
        <v>0</v>
      </c>
      <c r="T1287" s="1"/>
      <c r="U1287" s="1"/>
      <c r="V1287" s="1"/>
      <c r="W1287" s="40">
        <f>X1287+Y1287+Z1287</f>
        <v>0</v>
      </c>
      <c r="X1287" s="1"/>
      <c r="Y1287" s="1"/>
      <c r="Z1287" s="1"/>
      <c r="AA1287" s="20">
        <f t="shared" si="384"/>
        <v>0</v>
      </c>
      <c r="AB1287" s="1">
        <f t="shared" si="385"/>
        <v>0</v>
      </c>
      <c r="AC1287" s="40">
        <f t="shared" si="385"/>
        <v>0</v>
      </c>
      <c r="AD1287" s="4">
        <f t="shared" si="385"/>
        <v>0</v>
      </c>
      <c r="AE1287" s="40">
        <f>AF1287+AG1287+AH1287</f>
        <v>0</v>
      </c>
      <c r="AF1287" s="1"/>
      <c r="AG1287" s="40"/>
      <c r="AH1287" s="4"/>
      <c r="AI1287" s="40"/>
      <c r="AJ1287" s="40"/>
      <c r="AM1287" s="119">
        <f t="shared" si="379"/>
        <v>0</v>
      </c>
      <c r="AN1287" s="119">
        <f t="shared" si="378"/>
        <v>0</v>
      </c>
      <c r="AO1287" s="33"/>
    </row>
    <row r="1288" spans="1:41" ht="85.9" customHeight="1" outlineLevel="1" x14ac:dyDescent="0.2">
      <c r="A1288" s="15">
        <v>235</v>
      </c>
      <c r="B1288" s="194" t="s">
        <v>261</v>
      </c>
      <c r="C1288" s="2">
        <f t="shared" ref="C1288:Z1288" si="387">SUM(C1289:C1292)</f>
        <v>6030.58</v>
      </c>
      <c r="D1288" s="2">
        <f t="shared" si="387"/>
        <v>0</v>
      </c>
      <c r="E1288" s="2">
        <f t="shared" si="387"/>
        <v>0</v>
      </c>
      <c r="F1288" s="2">
        <f t="shared" si="387"/>
        <v>0</v>
      </c>
      <c r="G1288" s="2">
        <f t="shared" si="387"/>
        <v>0</v>
      </c>
      <c r="H1288" s="2">
        <f t="shared" si="387"/>
        <v>0</v>
      </c>
      <c r="I1288" s="2">
        <f t="shared" si="387"/>
        <v>0</v>
      </c>
      <c r="J1288" s="2">
        <f t="shared" si="387"/>
        <v>0</v>
      </c>
      <c r="K1288" s="2">
        <f t="shared" si="387"/>
        <v>0</v>
      </c>
      <c r="L1288" s="2">
        <f t="shared" si="387"/>
        <v>0</v>
      </c>
      <c r="M1288" s="2">
        <f t="shared" si="387"/>
        <v>0</v>
      </c>
      <c r="N1288" s="2">
        <f t="shared" si="387"/>
        <v>0</v>
      </c>
      <c r="O1288" s="2">
        <f t="shared" si="387"/>
        <v>6222.7999999999993</v>
      </c>
      <c r="P1288" s="2">
        <f t="shared" si="387"/>
        <v>0</v>
      </c>
      <c r="Q1288" s="2">
        <f t="shared" si="387"/>
        <v>4368.3999999999996</v>
      </c>
      <c r="R1288" s="2">
        <f t="shared" si="387"/>
        <v>1854.4</v>
      </c>
      <c r="S1288" s="40">
        <f t="shared" si="387"/>
        <v>6030.5792899999997</v>
      </c>
      <c r="T1288" s="1">
        <f t="shared" si="387"/>
        <v>0</v>
      </c>
      <c r="U1288" s="1">
        <f t="shared" si="387"/>
        <v>4233.4672899999996</v>
      </c>
      <c r="V1288" s="1">
        <f t="shared" si="387"/>
        <v>1797.1120000000001</v>
      </c>
      <c r="W1288" s="40">
        <f t="shared" si="387"/>
        <v>6030.5789999999997</v>
      </c>
      <c r="X1288" s="1">
        <f t="shared" si="387"/>
        <v>0</v>
      </c>
      <c r="Y1288" s="1">
        <f t="shared" si="387"/>
        <v>4233.4669999999996</v>
      </c>
      <c r="Z1288" s="1">
        <f t="shared" si="387"/>
        <v>1797.1120000000001</v>
      </c>
      <c r="AA1288" s="20">
        <f t="shared" si="384"/>
        <v>-2.8999999994994141E-4</v>
      </c>
      <c r="AB1288" s="1">
        <f t="shared" si="385"/>
        <v>0</v>
      </c>
      <c r="AC1288" s="40">
        <f t="shared" si="385"/>
        <v>-2.8999999994994141E-4</v>
      </c>
      <c r="AD1288" s="4">
        <f t="shared" si="385"/>
        <v>0</v>
      </c>
      <c r="AE1288" s="40">
        <f>SUM(AE1289:AE1292)</f>
        <v>0</v>
      </c>
      <c r="AF1288" s="1">
        <f>SUM(AF1289:AF1292)</f>
        <v>0</v>
      </c>
      <c r="AG1288" s="40">
        <f>SUM(AG1289:AG1292)</f>
        <v>0</v>
      </c>
      <c r="AH1288" s="4">
        <f>SUM(AH1289:AH1292)</f>
        <v>0</v>
      </c>
      <c r="AI1288" s="25" t="s">
        <v>232</v>
      </c>
      <c r="AJ1288" s="40" t="s">
        <v>232</v>
      </c>
      <c r="AM1288" s="119">
        <f t="shared" si="379"/>
        <v>-2.8999999994994141E-4</v>
      </c>
      <c r="AN1288" s="119">
        <f t="shared" si="378"/>
        <v>-2.8999999994994141E-4</v>
      </c>
      <c r="AO1288" s="33"/>
    </row>
    <row r="1289" spans="1:41" ht="19.899999999999999" customHeight="1" outlineLevel="1" x14ac:dyDescent="0.2">
      <c r="A1289" s="15"/>
      <c r="B1289" s="194" t="s">
        <v>31</v>
      </c>
      <c r="C1289" s="2"/>
      <c r="D1289" s="2"/>
      <c r="E1289" s="2"/>
      <c r="F1289" s="2"/>
      <c r="G1289" s="40">
        <f>H1289+I1289+J1289</f>
        <v>0</v>
      </c>
      <c r="H1289" s="1"/>
      <c r="I1289" s="1"/>
      <c r="J1289" s="1"/>
      <c r="K1289" s="40">
        <f>L1289+M1289+N1289</f>
        <v>0</v>
      </c>
      <c r="L1289" s="1"/>
      <c r="M1289" s="1"/>
      <c r="N1289" s="1"/>
      <c r="O1289" s="40">
        <f>P1289+Q1289+R1289</f>
        <v>0</v>
      </c>
      <c r="P1289" s="1"/>
      <c r="Q1289" s="1"/>
      <c r="R1289" s="1"/>
      <c r="S1289" s="40">
        <f>T1289+U1289+V1289</f>
        <v>0</v>
      </c>
      <c r="T1289" s="1"/>
      <c r="U1289" s="1"/>
      <c r="V1289" s="1"/>
      <c r="W1289" s="40">
        <f>X1289+Y1289+Z1289</f>
        <v>0</v>
      </c>
      <c r="X1289" s="1"/>
      <c r="Y1289" s="1"/>
      <c r="Z1289" s="1"/>
      <c r="AA1289" s="20">
        <f t="shared" si="384"/>
        <v>0</v>
      </c>
      <c r="AB1289" s="1">
        <f t="shared" si="385"/>
        <v>0</v>
      </c>
      <c r="AC1289" s="40">
        <f t="shared" si="385"/>
        <v>0</v>
      </c>
      <c r="AD1289" s="4">
        <f t="shared" si="385"/>
        <v>0</v>
      </c>
      <c r="AE1289" s="40">
        <f>AF1289+AG1289+AH1289</f>
        <v>0</v>
      </c>
      <c r="AF1289" s="1"/>
      <c r="AG1289" s="40"/>
      <c r="AH1289" s="4"/>
      <c r="AI1289" s="40"/>
      <c r="AJ1289" s="40"/>
      <c r="AM1289" s="119">
        <f t="shared" si="379"/>
        <v>0</v>
      </c>
      <c r="AN1289" s="119">
        <f t="shared" si="378"/>
        <v>0</v>
      </c>
      <c r="AO1289" s="33"/>
    </row>
    <row r="1290" spans="1:41" ht="19.899999999999999" customHeight="1" outlineLevel="1" x14ac:dyDescent="0.2">
      <c r="A1290" s="15"/>
      <c r="B1290" s="194" t="s">
        <v>32</v>
      </c>
      <c r="C1290" s="2">
        <v>6030.58</v>
      </c>
      <c r="D1290" s="2"/>
      <c r="E1290" s="2"/>
      <c r="F1290" s="2"/>
      <c r="G1290" s="40">
        <f>H1290+I1290+J1290</f>
        <v>0</v>
      </c>
      <c r="H1290" s="1"/>
      <c r="I1290" s="1"/>
      <c r="J1290" s="1"/>
      <c r="K1290" s="40">
        <f>L1290+M1290+N1290</f>
        <v>0</v>
      </c>
      <c r="L1290" s="1"/>
      <c r="M1290" s="1"/>
      <c r="N1290" s="1"/>
      <c r="O1290" s="40">
        <f>P1290+Q1290+R1290</f>
        <v>6222.7999999999993</v>
      </c>
      <c r="P1290" s="1"/>
      <c r="Q1290" s="1">
        <v>4368.3999999999996</v>
      </c>
      <c r="R1290" s="1">
        <v>1854.4</v>
      </c>
      <c r="S1290" s="40">
        <f>T1290+U1290+V1290</f>
        <v>6030.5792899999997</v>
      </c>
      <c r="T1290" s="1"/>
      <c r="U1290" s="1">
        <v>4233.4672899999996</v>
      </c>
      <c r="V1290" s="1">
        <v>1797.1120000000001</v>
      </c>
      <c r="W1290" s="40">
        <f>X1290+Y1290+Z1290</f>
        <v>6030.5789999999997</v>
      </c>
      <c r="X1290" s="1"/>
      <c r="Y1290" s="1">
        <v>4233.4669999999996</v>
      </c>
      <c r="Z1290" s="1">
        <v>1797.1120000000001</v>
      </c>
      <c r="AA1290" s="20">
        <f t="shared" si="384"/>
        <v>-2.8999999994994141E-4</v>
      </c>
      <c r="AB1290" s="1">
        <f t="shared" si="385"/>
        <v>0</v>
      </c>
      <c r="AC1290" s="40">
        <f t="shared" si="385"/>
        <v>-2.8999999994994141E-4</v>
      </c>
      <c r="AD1290" s="4">
        <f t="shared" si="385"/>
        <v>0</v>
      </c>
      <c r="AE1290" s="40">
        <f>AF1290+AG1290+AH1290</f>
        <v>0</v>
      </c>
      <c r="AF1290" s="1"/>
      <c r="AG1290" s="40"/>
      <c r="AH1290" s="4"/>
      <c r="AI1290" s="40"/>
      <c r="AJ1290" s="40"/>
      <c r="AM1290" s="119">
        <f t="shared" si="379"/>
        <v>-2.8999999994994141E-4</v>
      </c>
      <c r="AN1290" s="119">
        <f t="shared" ref="AN1290:AN1317" si="388">AA1290-AE1290</f>
        <v>-2.8999999994994141E-4</v>
      </c>
      <c r="AO1290" s="33"/>
    </row>
    <row r="1291" spans="1:41" ht="19.899999999999999" customHeight="1" outlineLevel="1" x14ac:dyDescent="0.2">
      <c r="A1291" s="15"/>
      <c r="B1291" s="194" t="s">
        <v>33</v>
      </c>
      <c r="C1291" s="2"/>
      <c r="D1291" s="2"/>
      <c r="E1291" s="2"/>
      <c r="F1291" s="2"/>
      <c r="G1291" s="40">
        <f>H1291+I1291+J1291</f>
        <v>0</v>
      </c>
      <c r="H1291" s="1"/>
      <c r="I1291" s="1"/>
      <c r="J1291" s="1"/>
      <c r="K1291" s="40">
        <f>L1291+M1291+N1291</f>
        <v>0</v>
      </c>
      <c r="L1291" s="1"/>
      <c r="M1291" s="1"/>
      <c r="N1291" s="1"/>
      <c r="O1291" s="40">
        <f>P1291+Q1291+R1291</f>
        <v>0</v>
      </c>
      <c r="P1291" s="1"/>
      <c r="Q1291" s="1"/>
      <c r="R1291" s="1"/>
      <c r="S1291" s="40">
        <f>T1291+U1291+V1291</f>
        <v>0</v>
      </c>
      <c r="T1291" s="1"/>
      <c r="U1291" s="1"/>
      <c r="V1291" s="1"/>
      <c r="W1291" s="40">
        <f>X1291+Y1291+Z1291</f>
        <v>0</v>
      </c>
      <c r="X1291" s="1"/>
      <c r="Y1291" s="1"/>
      <c r="Z1291" s="1"/>
      <c r="AA1291" s="20">
        <f t="shared" si="384"/>
        <v>0</v>
      </c>
      <c r="AB1291" s="1">
        <f t="shared" si="385"/>
        <v>0</v>
      </c>
      <c r="AC1291" s="40">
        <f t="shared" si="385"/>
        <v>0</v>
      </c>
      <c r="AD1291" s="4">
        <f t="shared" si="385"/>
        <v>0</v>
      </c>
      <c r="AE1291" s="40">
        <f>AF1291+AG1291+AH1291</f>
        <v>0</v>
      </c>
      <c r="AF1291" s="1"/>
      <c r="AG1291" s="40"/>
      <c r="AH1291" s="4"/>
      <c r="AI1291" s="40"/>
      <c r="AJ1291" s="40"/>
      <c r="AM1291" s="119">
        <f t="shared" ref="AM1291:AM1317" si="389">G1291+W1291-K1291-S1291</f>
        <v>0</v>
      </c>
      <c r="AN1291" s="119">
        <f t="shared" si="388"/>
        <v>0</v>
      </c>
      <c r="AO1291" s="33"/>
    </row>
    <row r="1292" spans="1:41" ht="19.899999999999999" customHeight="1" outlineLevel="1" x14ac:dyDescent="0.2">
      <c r="A1292" s="15"/>
      <c r="B1292" s="194" t="s">
        <v>34</v>
      </c>
      <c r="C1292" s="2"/>
      <c r="D1292" s="2"/>
      <c r="E1292" s="2"/>
      <c r="F1292" s="2"/>
      <c r="G1292" s="40">
        <f>H1292+I1292+J1292</f>
        <v>0</v>
      </c>
      <c r="H1292" s="1"/>
      <c r="I1292" s="1"/>
      <c r="J1292" s="1"/>
      <c r="K1292" s="40">
        <f>L1292+M1292+N1292</f>
        <v>0</v>
      </c>
      <c r="L1292" s="1"/>
      <c r="M1292" s="1"/>
      <c r="N1292" s="1"/>
      <c r="O1292" s="40">
        <f>P1292+Q1292+R1292</f>
        <v>0</v>
      </c>
      <c r="P1292" s="1"/>
      <c r="Q1292" s="1"/>
      <c r="R1292" s="1"/>
      <c r="S1292" s="40">
        <f>T1292+U1292+V1292</f>
        <v>0</v>
      </c>
      <c r="T1292" s="1"/>
      <c r="U1292" s="1"/>
      <c r="V1292" s="1"/>
      <c r="W1292" s="40">
        <f>X1292+Y1292+Z1292</f>
        <v>0</v>
      </c>
      <c r="X1292" s="1"/>
      <c r="Y1292" s="1"/>
      <c r="Z1292" s="1"/>
      <c r="AA1292" s="20">
        <f t="shared" si="384"/>
        <v>0</v>
      </c>
      <c r="AB1292" s="1">
        <f t="shared" si="385"/>
        <v>0</v>
      </c>
      <c r="AC1292" s="40">
        <f t="shared" si="385"/>
        <v>0</v>
      </c>
      <c r="AD1292" s="4">
        <f t="shared" si="385"/>
        <v>0</v>
      </c>
      <c r="AE1292" s="40">
        <f>AF1292+AG1292+AH1292</f>
        <v>0</v>
      </c>
      <c r="AF1292" s="1"/>
      <c r="AG1292" s="40"/>
      <c r="AH1292" s="4"/>
      <c r="AI1292" s="40"/>
      <c r="AJ1292" s="40"/>
      <c r="AM1292" s="119">
        <f t="shared" si="389"/>
        <v>0</v>
      </c>
      <c r="AN1292" s="119">
        <f t="shared" si="388"/>
        <v>0</v>
      </c>
      <c r="AO1292" s="33"/>
    </row>
    <row r="1293" spans="1:41" ht="85.9" customHeight="1" outlineLevel="1" x14ac:dyDescent="0.2">
      <c r="A1293" s="15">
        <v>236</v>
      </c>
      <c r="B1293" s="194" t="s">
        <v>262</v>
      </c>
      <c r="C1293" s="2">
        <f t="shared" ref="C1293:Z1293" si="390">SUM(C1294:C1297)</f>
        <v>6111.57</v>
      </c>
      <c r="D1293" s="2">
        <f t="shared" si="390"/>
        <v>0</v>
      </c>
      <c r="E1293" s="2">
        <f t="shared" si="390"/>
        <v>0</v>
      </c>
      <c r="F1293" s="2">
        <f t="shared" si="390"/>
        <v>0</v>
      </c>
      <c r="G1293" s="2">
        <f t="shared" si="390"/>
        <v>0</v>
      </c>
      <c r="H1293" s="2">
        <f t="shared" si="390"/>
        <v>0</v>
      </c>
      <c r="I1293" s="2">
        <f t="shared" si="390"/>
        <v>0</v>
      </c>
      <c r="J1293" s="2">
        <f t="shared" si="390"/>
        <v>0</v>
      </c>
      <c r="K1293" s="2">
        <f t="shared" si="390"/>
        <v>0</v>
      </c>
      <c r="L1293" s="2">
        <f t="shared" si="390"/>
        <v>0</v>
      </c>
      <c r="M1293" s="2">
        <f t="shared" si="390"/>
        <v>0</v>
      </c>
      <c r="N1293" s="2">
        <f t="shared" si="390"/>
        <v>0</v>
      </c>
      <c r="O1293" s="2">
        <f t="shared" si="390"/>
        <v>6222.7999999999993</v>
      </c>
      <c r="P1293" s="2">
        <f t="shared" si="390"/>
        <v>0</v>
      </c>
      <c r="Q1293" s="2">
        <f t="shared" si="390"/>
        <v>4368.3999999999996</v>
      </c>
      <c r="R1293" s="1">
        <f>R1295</f>
        <v>1854.4</v>
      </c>
      <c r="S1293" s="40">
        <f t="shared" si="390"/>
        <v>6111.5735500000001</v>
      </c>
      <c r="T1293" s="1">
        <f t="shared" si="390"/>
        <v>0</v>
      </c>
      <c r="U1293" s="1">
        <f t="shared" si="390"/>
        <v>4290.3245500000003</v>
      </c>
      <c r="V1293" s="1">
        <f t="shared" si="390"/>
        <v>1821.249</v>
      </c>
      <c r="W1293" s="40">
        <f t="shared" si="390"/>
        <v>6111.5720000000001</v>
      </c>
      <c r="X1293" s="1">
        <f t="shared" si="390"/>
        <v>0</v>
      </c>
      <c r="Y1293" s="1">
        <f t="shared" si="390"/>
        <v>4290.3239999999996</v>
      </c>
      <c r="Z1293" s="1">
        <f t="shared" si="390"/>
        <v>1821.248</v>
      </c>
      <c r="AA1293" s="20">
        <f t="shared" si="384"/>
        <v>-1.5500000006340997E-3</v>
      </c>
      <c r="AB1293" s="1">
        <f t="shared" si="385"/>
        <v>0</v>
      </c>
      <c r="AC1293" s="40">
        <f t="shared" si="385"/>
        <v>-5.5000000065774657E-4</v>
      </c>
      <c r="AD1293" s="4">
        <f t="shared" si="385"/>
        <v>-9.9999999997635314E-4</v>
      </c>
      <c r="AE1293" s="40">
        <f>SUM(AE1294:AE1297)</f>
        <v>0</v>
      </c>
      <c r="AF1293" s="1">
        <f>SUM(AF1294:AF1297)</f>
        <v>0</v>
      </c>
      <c r="AG1293" s="40">
        <f>SUM(AG1294:AG1297)</f>
        <v>0</v>
      </c>
      <c r="AH1293" s="4">
        <f>SUM(AH1294:AH1297)</f>
        <v>0</v>
      </c>
      <c r="AI1293" s="25" t="s">
        <v>232</v>
      </c>
      <c r="AJ1293" s="40" t="s">
        <v>232</v>
      </c>
      <c r="AM1293" s="119">
        <f t="shared" si="389"/>
        <v>-1.5499999999519787E-3</v>
      </c>
      <c r="AN1293" s="119">
        <f t="shared" si="388"/>
        <v>-1.5500000006340997E-3</v>
      </c>
      <c r="AO1293" s="33"/>
    </row>
    <row r="1294" spans="1:41" ht="19.899999999999999" customHeight="1" outlineLevel="1" x14ac:dyDescent="0.2">
      <c r="A1294" s="15"/>
      <c r="B1294" s="194" t="s">
        <v>31</v>
      </c>
      <c r="C1294" s="2"/>
      <c r="D1294" s="2"/>
      <c r="E1294" s="2"/>
      <c r="F1294" s="2"/>
      <c r="G1294" s="40">
        <f>H1294+I1294+J1294</f>
        <v>0</v>
      </c>
      <c r="H1294" s="1"/>
      <c r="I1294" s="1"/>
      <c r="J1294" s="1"/>
      <c r="K1294" s="40">
        <f>L1294+M1294+N1294</f>
        <v>0</v>
      </c>
      <c r="L1294" s="1"/>
      <c r="M1294" s="1"/>
      <c r="N1294" s="1"/>
      <c r="O1294" s="40">
        <f>P1294+Q1294+R1294</f>
        <v>0</v>
      </c>
      <c r="P1294" s="1"/>
      <c r="Q1294" s="1"/>
      <c r="R1294" s="1"/>
      <c r="S1294" s="40">
        <f>T1294+U1294+V1294</f>
        <v>0</v>
      </c>
      <c r="T1294" s="1"/>
      <c r="U1294" s="1"/>
      <c r="V1294" s="1"/>
      <c r="W1294" s="40">
        <f>X1294+Y1294+Z1294</f>
        <v>0</v>
      </c>
      <c r="X1294" s="1"/>
      <c r="Y1294" s="1"/>
      <c r="Z1294" s="1"/>
      <c r="AA1294" s="20">
        <f t="shared" si="384"/>
        <v>0</v>
      </c>
      <c r="AB1294" s="1">
        <f t="shared" si="385"/>
        <v>0</v>
      </c>
      <c r="AC1294" s="40">
        <f t="shared" si="385"/>
        <v>0</v>
      </c>
      <c r="AD1294" s="4">
        <f t="shared" si="385"/>
        <v>0</v>
      </c>
      <c r="AE1294" s="40">
        <f>AF1294+AG1294+AH1294</f>
        <v>0</v>
      </c>
      <c r="AF1294" s="1"/>
      <c r="AG1294" s="40"/>
      <c r="AH1294" s="4"/>
      <c r="AI1294" s="40"/>
      <c r="AJ1294" s="40"/>
      <c r="AM1294" s="119">
        <f t="shared" si="389"/>
        <v>0</v>
      </c>
      <c r="AN1294" s="119">
        <f t="shared" si="388"/>
        <v>0</v>
      </c>
      <c r="AO1294" s="33"/>
    </row>
    <row r="1295" spans="1:41" ht="19.899999999999999" customHeight="1" outlineLevel="1" x14ac:dyDescent="0.2">
      <c r="A1295" s="15"/>
      <c r="B1295" s="194" t="s">
        <v>32</v>
      </c>
      <c r="C1295" s="2">
        <v>6111.57</v>
      </c>
      <c r="D1295" s="2"/>
      <c r="E1295" s="2"/>
      <c r="F1295" s="2"/>
      <c r="G1295" s="40">
        <f>H1295+I1295+J1295</f>
        <v>0</v>
      </c>
      <c r="H1295" s="1"/>
      <c r="I1295" s="1"/>
      <c r="J1295" s="1"/>
      <c r="K1295" s="40">
        <f>L1295+M1295+N1295</f>
        <v>0</v>
      </c>
      <c r="L1295" s="1"/>
      <c r="M1295" s="1"/>
      <c r="N1295" s="1"/>
      <c r="O1295" s="40">
        <f>P1295+Q1295+R1295</f>
        <v>6222.7999999999993</v>
      </c>
      <c r="P1295" s="1"/>
      <c r="Q1295" s="1">
        <v>4368.3999999999996</v>
      </c>
      <c r="R1295" s="1">
        <v>1854.4</v>
      </c>
      <c r="S1295" s="40">
        <f>T1295+U1295+V1295</f>
        <v>6111.5735500000001</v>
      </c>
      <c r="T1295" s="1"/>
      <c r="U1295" s="1">
        <v>4290.3245500000003</v>
      </c>
      <c r="V1295" s="1">
        <v>1821.249</v>
      </c>
      <c r="W1295" s="40">
        <f>X1295+Y1295+Z1295</f>
        <v>6111.5720000000001</v>
      </c>
      <c r="X1295" s="1"/>
      <c r="Y1295" s="1">
        <v>4290.3239999999996</v>
      </c>
      <c r="Z1295" s="1">
        <v>1821.248</v>
      </c>
      <c r="AA1295" s="20">
        <f t="shared" si="384"/>
        <v>-1.5500000006340997E-3</v>
      </c>
      <c r="AB1295" s="1">
        <f t="shared" si="385"/>
        <v>0</v>
      </c>
      <c r="AC1295" s="40">
        <f t="shared" si="385"/>
        <v>-5.5000000065774657E-4</v>
      </c>
      <c r="AD1295" s="4">
        <f t="shared" si="385"/>
        <v>-9.9999999997635314E-4</v>
      </c>
      <c r="AE1295" s="40">
        <f>AF1295+AG1295+AH1295</f>
        <v>0</v>
      </c>
      <c r="AF1295" s="1"/>
      <c r="AG1295" s="40"/>
      <c r="AH1295" s="4"/>
      <c r="AI1295" s="40"/>
      <c r="AJ1295" s="40"/>
      <c r="AM1295" s="119">
        <f t="shared" si="389"/>
        <v>-1.5499999999519787E-3</v>
      </c>
      <c r="AN1295" s="119">
        <f t="shared" si="388"/>
        <v>-1.5500000006340997E-3</v>
      </c>
      <c r="AO1295" s="33"/>
    </row>
    <row r="1296" spans="1:41" ht="19.899999999999999" customHeight="1" outlineLevel="1" x14ac:dyDescent="0.2">
      <c r="A1296" s="15"/>
      <c r="B1296" s="194" t="s">
        <v>33</v>
      </c>
      <c r="C1296" s="2"/>
      <c r="D1296" s="2"/>
      <c r="E1296" s="2"/>
      <c r="F1296" s="2"/>
      <c r="G1296" s="40">
        <f>H1296+I1296+J1296</f>
        <v>0</v>
      </c>
      <c r="H1296" s="1"/>
      <c r="I1296" s="1"/>
      <c r="J1296" s="1"/>
      <c r="K1296" s="40">
        <f>L1296+M1296+N1296</f>
        <v>0</v>
      </c>
      <c r="L1296" s="1"/>
      <c r="M1296" s="1"/>
      <c r="N1296" s="1"/>
      <c r="O1296" s="40">
        <f>P1296+Q1296+R1296</f>
        <v>0</v>
      </c>
      <c r="P1296" s="1"/>
      <c r="Q1296" s="1"/>
      <c r="R1296" s="1"/>
      <c r="S1296" s="40">
        <f>T1296+U1296+V1296</f>
        <v>0</v>
      </c>
      <c r="T1296" s="1"/>
      <c r="U1296" s="1"/>
      <c r="V1296" s="1"/>
      <c r="W1296" s="40">
        <f>X1296+Y1296+Z1296</f>
        <v>0</v>
      </c>
      <c r="X1296" s="1"/>
      <c r="Y1296" s="1"/>
      <c r="Z1296" s="1"/>
      <c r="AA1296" s="20">
        <f t="shared" si="384"/>
        <v>0</v>
      </c>
      <c r="AB1296" s="1">
        <f t="shared" si="385"/>
        <v>0</v>
      </c>
      <c r="AC1296" s="40">
        <f t="shared" si="385"/>
        <v>0</v>
      </c>
      <c r="AD1296" s="4">
        <f t="shared" si="385"/>
        <v>0</v>
      </c>
      <c r="AE1296" s="40">
        <f>AF1296+AG1296+AH1296</f>
        <v>0</v>
      </c>
      <c r="AF1296" s="1"/>
      <c r="AG1296" s="40"/>
      <c r="AH1296" s="4"/>
      <c r="AI1296" s="40"/>
      <c r="AJ1296" s="40"/>
      <c r="AM1296" s="119">
        <f t="shared" si="389"/>
        <v>0</v>
      </c>
      <c r="AN1296" s="119">
        <f t="shared" si="388"/>
        <v>0</v>
      </c>
      <c r="AO1296" s="33"/>
    </row>
    <row r="1297" spans="1:41" ht="19.899999999999999" customHeight="1" outlineLevel="1" x14ac:dyDescent="0.2">
      <c r="A1297" s="15"/>
      <c r="B1297" s="194" t="s">
        <v>34</v>
      </c>
      <c r="C1297" s="2"/>
      <c r="D1297" s="2"/>
      <c r="E1297" s="2"/>
      <c r="F1297" s="2"/>
      <c r="G1297" s="40">
        <f>H1297+I1297+J1297</f>
        <v>0</v>
      </c>
      <c r="H1297" s="1"/>
      <c r="I1297" s="1"/>
      <c r="J1297" s="1"/>
      <c r="K1297" s="40">
        <f>L1297+M1297+N1297</f>
        <v>0</v>
      </c>
      <c r="L1297" s="1"/>
      <c r="M1297" s="1"/>
      <c r="N1297" s="1"/>
      <c r="O1297" s="40">
        <f>P1297+Q1297+R1297</f>
        <v>0</v>
      </c>
      <c r="P1297" s="1"/>
      <c r="Q1297" s="1"/>
      <c r="R1297" s="1"/>
      <c r="S1297" s="40">
        <f>T1297+U1297+V1297</f>
        <v>0</v>
      </c>
      <c r="T1297" s="1"/>
      <c r="U1297" s="1"/>
      <c r="V1297" s="1"/>
      <c r="W1297" s="40">
        <f>X1297+Y1297+Z1297</f>
        <v>0</v>
      </c>
      <c r="X1297" s="1"/>
      <c r="Y1297" s="1"/>
      <c r="Z1297" s="1"/>
      <c r="AA1297" s="20">
        <f t="shared" si="384"/>
        <v>0</v>
      </c>
      <c r="AB1297" s="1">
        <f t="shared" si="385"/>
        <v>0</v>
      </c>
      <c r="AC1297" s="40">
        <f t="shared" si="385"/>
        <v>0</v>
      </c>
      <c r="AD1297" s="4">
        <f t="shared" si="385"/>
        <v>0</v>
      </c>
      <c r="AE1297" s="40">
        <f>AF1297+AG1297+AH1297</f>
        <v>0</v>
      </c>
      <c r="AF1297" s="1"/>
      <c r="AG1297" s="40"/>
      <c r="AH1297" s="4"/>
      <c r="AI1297" s="40"/>
      <c r="AJ1297" s="40"/>
      <c r="AM1297" s="119">
        <f t="shared" si="389"/>
        <v>0</v>
      </c>
      <c r="AN1297" s="119">
        <f t="shared" si="388"/>
        <v>0</v>
      </c>
      <c r="AO1297" s="33"/>
    </row>
    <row r="1298" spans="1:41" ht="90.75" customHeight="1" outlineLevel="1" x14ac:dyDescent="0.2">
      <c r="A1298" s="15">
        <v>237</v>
      </c>
      <c r="B1298" s="194" t="s">
        <v>280</v>
      </c>
      <c r="C1298" s="2">
        <f t="shared" ref="C1298:Z1298" si="391">SUM(C1299:C1302)</f>
        <v>5680.58</v>
      </c>
      <c r="D1298" s="2">
        <f t="shared" si="391"/>
        <v>0</v>
      </c>
      <c r="E1298" s="2">
        <f t="shared" si="391"/>
        <v>0</v>
      </c>
      <c r="F1298" s="2">
        <f t="shared" si="391"/>
        <v>0</v>
      </c>
      <c r="G1298" s="2">
        <f t="shared" si="391"/>
        <v>0</v>
      </c>
      <c r="H1298" s="2">
        <f t="shared" si="391"/>
        <v>0</v>
      </c>
      <c r="I1298" s="2">
        <f t="shared" si="391"/>
        <v>0</v>
      </c>
      <c r="J1298" s="2">
        <f t="shared" si="391"/>
        <v>0</v>
      </c>
      <c r="K1298" s="2">
        <f t="shared" si="391"/>
        <v>0</v>
      </c>
      <c r="L1298" s="2">
        <f t="shared" si="391"/>
        <v>0</v>
      </c>
      <c r="M1298" s="2">
        <f t="shared" si="391"/>
        <v>0</v>
      </c>
      <c r="N1298" s="2">
        <f t="shared" si="391"/>
        <v>0</v>
      </c>
      <c r="O1298" s="2">
        <f t="shared" si="391"/>
        <v>6222.7999999999993</v>
      </c>
      <c r="P1298" s="2">
        <f t="shared" si="391"/>
        <v>0</v>
      </c>
      <c r="Q1298" s="2">
        <f t="shared" si="391"/>
        <v>4368.3999999999996</v>
      </c>
      <c r="R1298" s="1">
        <f>R1300</f>
        <v>1854.4</v>
      </c>
      <c r="S1298" s="40">
        <f t="shared" si="391"/>
        <v>5680.5760399999999</v>
      </c>
      <c r="T1298" s="1">
        <f t="shared" si="391"/>
        <v>0</v>
      </c>
      <c r="U1298" s="1">
        <f t="shared" si="391"/>
        <v>3987.7650400000002</v>
      </c>
      <c r="V1298" s="1">
        <f t="shared" si="391"/>
        <v>1692.8109999999999</v>
      </c>
      <c r="W1298" s="40">
        <f t="shared" si="391"/>
        <v>5680.576</v>
      </c>
      <c r="X1298" s="1">
        <f t="shared" si="391"/>
        <v>0</v>
      </c>
      <c r="Y1298" s="1">
        <f t="shared" si="391"/>
        <v>3987.7649999999999</v>
      </c>
      <c r="Z1298" s="1">
        <f t="shared" si="391"/>
        <v>1692.8109999999999</v>
      </c>
      <c r="AA1298" s="20">
        <f t="shared" si="384"/>
        <v>-4.0000000353757059E-5</v>
      </c>
      <c r="AB1298" s="1">
        <f t="shared" si="385"/>
        <v>0</v>
      </c>
      <c r="AC1298" s="40">
        <f t="shared" si="385"/>
        <v>-4.0000000353757059E-5</v>
      </c>
      <c r="AD1298" s="4">
        <f t="shared" si="385"/>
        <v>0</v>
      </c>
      <c r="AE1298" s="40">
        <f>SUM(AE1299:AE1302)</f>
        <v>0</v>
      </c>
      <c r="AF1298" s="1">
        <f>SUM(AF1299:AF1302)</f>
        <v>0</v>
      </c>
      <c r="AG1298" s="40">
        <f>SUM(AG1299:AG1302)</f>
        <v>0</v>
      </c>
      <c r="AH1298" s="4">
        <f>SUM(AH1299:AH1302)</f>
        <v>0</v>
      </c>
      <c r="AI1298" s="25" t="s">
        <v>232</v>
      </c>
      <c r="AJ1298" s="40" t="s">
        <v>232</v>
      </c>
      <c r="AM1298" s="119">
        <f t="shared" si="389"/>
        <v>-3.9999999899009708E-5</v>
      </c>
      <c r="AN1298" s="119">
        <f t="shared" si="388"/>
        <v>-4.0000000353757059E-5</v>
      </c>
      <c r="AO1298" s="33"/>
    </row>
    <row r="1299" spans="1:41" ht="19.899999999999999" customHeight="1" outlineLevel="1" x14ac:dyDescent="0.2">
      <c r="A1299" s="15"/>
      <c r="B1299" s="194" t="s">
        <v>31</v>
      </c>
      <c r="C1299" s="2"/>
      <c r="D1299" s="2"/>
      <c r="E1299" s="2"/>
      <c r="F1299" s="2"/>
      <c r="G1299" s="40">
        <f>H1299+I1299+J1299</f>
        <v>0</v>
      </c>
      <c r="H1299" s="1"/>
      <c r="I1299" s="1"/>
      <c r="J1299" s="1"/>
      <c r="K1299" s="40">
        <f>L1299+M1299+N1299</f>
        <v>0</v>
      </c>
      <c r="L1299" s="1"/>
      <c r="M1299" s="1"/>
      <c r="N1299" s="1"/>
      <c r="O1299" s="40">
        <f>P1299+Q1299+R1299</f>
        <v>0</v>
      </c>
      <c r="P1299" s="1"/>
      <c r="Q1299" s="1"/>
      <c r="R1299" s="1"/>
      <c r="S1299" s="40">
        <f>T1299+U1299+V1299</f>
        <v>0</v>
      </c>
      <c r="T1299" s="1"/>
      <c r="U1299" s="1"/>
      <c r="V1299" s="1"/>
      <c r="W1299" s="40">
        <f>X1299+Y1299+Z1299</f>
        <v>0</v>
      </c>
      <c r="X1299" s="1"/>
      <c r="Y1299" s="1"/>
      <c r="Z1299" s="1"/>
      <c r="AA1299" s="20">
        <f t="shared" si="384"/>
        <v>0</v>
      </c>
      <c r="AB1299" s="1">
        <f t="shared" ref="AB1299:AD1314" si="392">X1299+H1299-L1299-(T1299-AF1299)</f>
        <v>0</v>
      </c>
      <c r="AC1299" s="40">
        <f t="shared" si="392"/>
        <v>0</v>
      </c>
      <c r="AD1299" s="4">
        <f t="shared" si="392"/>
        <v>0</v>
      </c>
      <c r="AE1299" s="40">
        <f>AF1299+AG1299+AH1299</f>
        <v>0</v>
      </c>
      <c r="AF1299" s="1"/>
      <c r="AG1299" s="40"/>
      <c r="AH1299" s="4"/>
      <c r="AI1299" s="40"/>
      <c r="AJ1299" s="40"/>
      <c r="AM1299" s="119">
        <f t="shared" si="389"/>
        <v>0</v>
      </c>
      <c r="AN1299" s="119">
        <f t="shared" si="388"/>
        <v>0</v>
      </c>
      <c r="AO1299" s="33"/>
    </row>
    <row r="1300" spans="1:41" ht="19.899999999999999" customHeight="1" outlineLevel="1" x14ac:dyDescent="0.2">
      <c r="A1300" s="15"/>
      <c r="B1300" s="194" t="s">
        <v>32</v>
      </c>
      <c r="C1300" s="2">
        <v>5680.58</v>
      </c>
      <c r="D1300" s="2"/>
      <c r="E1300" s="2"/>
      <c r="F1300" s="2"/>
      <c r="G1300" s="40">
        <f>H1300+I1300+J1300</f>
        <v>0</v>
      </c>
      <c r="H1300" s="1"/>
      <c r="I1300" s="1"/>
      <c r="J1300" s="1"/>
      <c r="K1300" s="40">
        <f>L1300+M1300+N1300</f>
        <v>0</v>
      </c>
      <c r="L1300" s="1"/>
      <c r="M1300" s="1"/>
      <c r="N1300" s="1"/>
      <c r="O1300" s="40">
        <f>P1300+Q1300+R1300</f>
        <v>6222.7999999999993</v>
      </c>
      <c r="P1300" s="1"/>
      <c r="Q1300" s="1">
        <v>4368.3999999999996</v>
      </c>
      <c r="R1300" s="1">
        <v>1854.4</v>
      </c>
      <c r="S1300" s="40">
        <f>T1300+U1300+V1300</f>
        <v>5680.5760399999999</v>
      </c>
      <c r="T1300" s="1"/>
      <c r="U1300" s="1">
        <v>3987.7650400000002</v>
      </c>
      <c r="V1300" s="1">
        <v>1692.8109999999999</v>
      </c>
      <c r="W1300" s="40">
        <f>X1300+Y1300+Z1300</f>
        <v>5680.576</v>
      </c>
      <c r="X1300" s="1"/>
      <c r="Y1300" s="1">
        <v>3987.7649999999999</v>
      </c>
      <c r="Z1300" s="1">
        <v>1692.8109999999999</v>
      </c>
      <c r="AA1300" s="20">
        <f t="shared" si="384"/>
        <v>-4.0000000353757059E-5</v>
      </c>
      <c r="AB1300" s="1">
        <f t="shared" si="392"/>
        <v>0</v>
      </c>
      <c r="AC1300" s="40">
        <f t="shared" si="392"/>
        <v>-4.0000000353757059E-5</v>
      </c>
      <c r="AD1300" s="4">
        <f t="shared" si="392"/>
        <v>0</v>
      </c>
      <c r="AE1300" s="40">
        <f>AF1300+AG1300+AH1300</f>
        <v>0</v>
      </c>
      <c r="AF1300" s="1"/>
      <c r="AG1300" s="40"/>
      <c r="AH1300" s="4"/>
      <c r="AI1300" s="40"/>
      <c r="AJ1300" s="40"/>
      <c r="AM1300" s="119">
        <f t="shared" si="389"/>
        <v>-3.9999999899009708E-5</v>
      </c>
      <c r="AN1300" s="119">
        <f t="shared" si="388"/>
        <v>-4.0000000353757059E-5</v>
      </c>
      <c r="AO1300" s="33"/>
    </row>
    <row r="1301" spans="1:41" ht="19.899999999999999" customHeight="1" outlineLevel="1" x14ac:dyDescent="0.2">
      <c r="A1301" s="15"/>
      <c r="B1301" s="194" t="s">
        <v>33</v>
      </c>
      <c r="C1301" s="2"/>
      <c r="D1301" s="2"/>
      <c r="E1301" s="2"/>
      <c r="F1301" s="2"/>
      <c r="G1301" s="40">
        <f>H1301+I1301+J1301</f>
        <v>0</v>
      </c>
      <c r="H1301" s="1"/>
      <c r="I1301" s="1"/>
      <c r="J1301" s="1"/>
      <c r="K1301" s="40">
        <f>L1301+M1301+N1301</f>
        <v>0</v>
      </c>
      <c r="L1301" s="1"/>
      <c r="M1301" s="1"/>
      <c r="N1301" s="1"/>
      <c r="O1301" s="40">
        <f>P1301+Q1301+R1301</f>
        <v>0</v>
      </c>
      <c r="P1301" s="1"/>
      <c r="Q1301" s="1"/>
      <c r="R1301" s="1"/>
      <c r="S1301" s="40">
        <f>T1301+U1301+V1301</f>
        <v>0</v>
      </c>
      <c r="T1301" s="1"/>
      <c r="U1301" s="1"/>
      <c r="V1301" s="1"/>
      <c r="W1301" s="40">
        <f>X1301+Y1301+Z1301</f>
        <v>0</v>
      </c>
      <c r="X1301" s="1"/>
      <c r="Y1301" s="1"/>
      <c r="Z1301" s="1"/>
      <c r="AA1301" s="20">
        <f t="shared" si="384"/>
        <v>0</v>
      </c>
      <c r="AB1301" s="1">
        <f t="shared" si="392"/>
        <v>0</v>
      </c>
      <c r="AC1301" s="40">
        <f t="shared" si="392"/>
        <v>0</v>
      </c>
      <c r="AD1301" s="4">
        <f t="shared" si="392"/>
        <v>0</v>
      </c>
      <c r="AE1301" s="40">
        <f>AF1301+AG1301+AH1301</f>
        <v>0</v>
      </c>
      <c r="AF1301" s="1"/>
      <c r="AG1301" s="40"/>
      <c r="AH1301" s="4"/>
      <c r="AI1301" s="40"/>
      <c r="AJ1301" s="40"/>
      <c r="AM1301" s="119">
        <f t="shared" si="389"/>
        <v>0</v>
      </c>
      <c r="AN1301" s="119">
        <f t="shared" si="388"/>
        <v>0</v>
      </c>
      <c r="AO1301" s="33"/>
    </row>
    <row r="1302" spans="1:41" ht="19.899999999999999" customHeight="1" outlineLevel="1" x14ac:dyDescent="0.2">
      <c r="A1302" s="15"/>
      <c r="B1302" s="194" t="s">
        <v>34</v>
      </c>
      <c r="C1302" s="2"/>
      <c r="D1302" s="2"/>
      <c r="E1302" s="2"/>
      <c r="F1302" s="2"/>
      <c r="G1302" s="40">
        <f>H1302+I1302+J1302</f>
        <v>0</v>
      </c>
      <c r="H1302" s="1"/>
      <c r="I1302" s="1"/>
      <c r="J1302" s="1"/>
      <c r="K1302" s="40">
        <f>L1302+M1302+N1302</f>
        <v>0</v>
      </c>
      <c r="L1302" s="1"/>
      <c r="M1302" s="1"/>
      <c r="N1302" s="1"/>
      <c r="O1302" s="40">
        <f>P1302+Q1302+R1302</f>
        <v>0</v>
      </c>
      <c r="P1302" s="1"/>
      <c r="Q1302" s="1"/>
      <c r="R1302" s="1"/>
      <c r="S1302" s="40">
        <f>T1302+U1302+V1302</f>
        <v>0</v>
      </c>
      <c r="T1302" s="1"/>
      <c r="U1302" s="1"/>
      <c r="V1302" s="1"/>
      <c r="W1302" s="40">
        <f>X1302+Y1302+Z1302</f>
        <v>0</v>
      </c>
      <c r="X1302" s="1"/>
      <c r="Y1302" s="1"/>
      <c r="Z1302" s="1"/>
      <c r="AA1302" s="20">
        <f t="shared" si="384"/>
        <v>0</v>
      </c>
      <c r="AB1302" s="1">
        <f t="shared" si="392"/>
        <v>0</v>
      </c>
      <c r="AC1302" s="40">
        <f t="shared" si="392"/>
        <v>0</v>
      </c>
      <c r="AD1302" s="4">
        <f t="shared" si="392"/>
        <v>0</v>
      </c>
      <c r="AE1302" s="40">
        <f>AF1302+AG1302+AH1302</f>
        <v>0</v>
      </c>
      <c r="AF1302" s="1"/>
      <c r="AG1302" s="40"/>
      <c r="AH1302" s="4"/>
      <c r="AI1302" s="40"/>
      <c r="AJ1302" s="40"/>
      <c r="AM1302" s="119">
        <f t="shared" si="389"/>
        <v>0</v>
      </c>
      <c r="AN1302" s="119">
        <f t="shared" si="388"/>
        <v>0</v>
      </c>
      <c r="AO1302" s="33"/>
    </row>
    <row r="1303" spans="1:41" ht="85.9" customHeight="1" outlineLevel="1" x14ac:dyDescent="0.2">
      <c r="A1303" s="15">
        <v>238</v>
      </c>
      <c r="B1303" s="194" t="s">
        <v>263</v>
      </c>
      <c r="C1303" s="2">
        <f t="shared" ref="C1303:Z1303" si="393">SUM(C1304:C1307)</f>
        <v>5970.58</v>
      </c>
      <c r="D1303" s="2">
        <f t="shared" si="393"/>
        <v>0</v>
      </c>
      <c r="E1303" s="2">
        <f t="shared" si="393"/>
        <v>0</v>
      </c>
      <c r="F1303" s="2">
        <f t="shared" si="393"/>
        <v>0</v>
      </c>
      <c r="G1303" s="2">
        <f t="shared" si="393"/>
        <v>0</v>
      </c>
      <c r="H1303" s="2">
        <f t="shared" si="393"/>
        <v>0</v>
      </c>
      <c r="I1303" s="2">
        <f t="shared" si="393"/>
        <v>0</v>
      </c>
      <c r="J1303" s="2">
        <f t="shared" si="393"/>
        <v>0</v>
      </c>
      <c r="K1303" s="2">
        <f t="shared" si="393"/>
        <v>0</v>
      </c>
      <c r="L1303" s="2">
        <f t="shared" si="393"/>
        <v>0</v>
      </c>
      <c r="M1303" s="2">
        <f t="shared" si="393"/>
        <v>0</v>
      </c>
      <c r="N1303" s="2">
        <f t="shared" si="393"/>
        <v>0</v>
      </c>
      <c r="O1303" s="2">
        <f t="shared" si="393"/>
        <v>6222.7999999999993</v>
      </c>
      <c r="P1303" s="2">
        <f t="shared" si="393"/>
        <v>0</v>
      </c>
      <c r="Q1303" s="2">
        <f t="shared" si="393"/>
        <v>4368.3999999999996</v>
      </c>
      <c r="R1303" s="1">
        <f>R1305</f>
        <v>1854.4</v>
      </c>
      <c r="S1303" s="40">
        <f t="shared" si="393"/>
        <v>5970.58151</v>
      </c>
      <c r="T1303" s="1">
        <f t="shared" si="393"/>
        <v>0</v>
      </c>
      <c r="U1303" s="1">
        <f t="shared" si="393"/>
        <v>4191.3485099999998</v>
      </c>
      <c r="V1303" s="1">
        <f t="shared" si="393"/>
        <v>1779.2329999999999</v>
      </c>
      <c r="W1303" s="40">
        <f t="shared" si="393"/>
        <v>5970.5810000000001</v>
      </c>
      <c r="X1303" s="1">
        <f t="shared" si="393"/>
        <v>0</v>
      </c>
      <c r="Y1303" s="1">
        <f t="shared" si="393"/>
        <v>4191.348</v>
      </c>
      <c r="Z1303" s="1">
        <f t="shared" si="393"/>
        <v>1779.2329999999999</v>
      </c>
      <c r="AA1303" s="20">
        <f t="shared" si="384"/>
        <v>-5.0999999984924216E-4</v>
      </c>
      <c r="AB1303" s="1">
        <f t="shared" si="392"/>
        <v>0</v>
      </c>
      <c r="AC1303" s="40">
        <f t="shared" si="392"/>
        <v>-5.0999999984924216E-4</v>
      </c>
      <c r="AD1303" s="4">
        <f t="shared" si="392"/>
        <v>0</v>
      </c>
      <c r="AE1303" s="40">
        <f>SUM(AE1304:AE1307)</f>
        <v>0</v>
      </c>
      <c r="AF1303" s="1">
        <f>SUM(AF1304:AF1307)</f>
        <v>0</v>
      </c>
      <c r="AG1303" s="40">
        <f>SUM(AG1304:AG1307)</f>
        <v>0</v>
      </c>
      <c r="AH1303" s="4">
        <f>SUM(AH1304:AH1307)</f>
        <v>0</v>
      </c>
      <c r="AI1303" s="25" t="s">
        <v>232</v>
      </c>
      <c r="AJ1303" s="40" t="s">
        <v>232</v>
      </c>
      <c r="AM1303" s="119">
        <f t="shared" si="389"/>
        <v>-5.0999999984924216E-4</v>
      </c>
      <c r="AN1303" s="119">
        <f t="shared" si="388"/>
        <v>-5.0999999984924216E-4</v>
      </c>
      <c r="AO1303" s="33"/>
    </row>
    <row r="1304" spans="1:41" ht="19.899999999999999" customHeight="1" outlineLevel="1" x14ac:dyDescent="0.2">
      <c r="A1304" s="15"/>
      <c r="B1304" s="194" t="s">
        <v>31</v>
      </c>
      <c r="C1304" s="2"/>
      <c r="D1304" s="2"/>
      <c r="E1304" s="2"/>
      <c r="F1304" s="2"/>
      <c r="G1304" s="40">
        <f>H1304+I1304+J1304</f>
        <v>0</v>
      </c>
      <c r="H1304" s="1"/>
      <c r="I1304" s="1"/>
      <c r="J1304" s="1"/>
      <c r="K1304" s="40">
        <f>L1304+M1304+N1304</f>
        <v>0</v>
      </c>
      <c r="L1304" s="1"/>
      <c r="M1304" s="1"/>
      <c r="N1304" s="1"/>
      <c r="O1304" s="40">
        <f>P1304+Q1304+R1304</f>
        <v>0</v>
      </c>
      <c r="P1304" s="1"/>
      <c r="Q1304" s="1"/>
      <c r="R1304" s="1"/>
      <c r="S1304" s="40">
        <f>T1304+U1304+V1304</f>
        <v>0</v>
      </c>
      <c r="T1304" s="1"/>
      <c r="U1304" s="1"/>
      <c r="V1304" s="1"/>
      <c r="W1304" s="40">
        <f>X1304+Y1304+Z1304</f>
        <v>0</v>
      </c>
      <c r="X1304" s="1"/>
      <c r="Y1304" s="1"/>
      <c r="Z1304" s="1"/>
      <c r="AA1304" s="20">
        <f t="shared" si="384"/>
        <v>0</v>
      </c>
      <c r="AB1304" s="1">
        <f t="shared" si="392"/>
        <v>0</v>
      </c>
      <c r="AC1304" s="40">
        <f t="shared" si="392"/>
        <v>0</v>
      </c>
      <c r="AD1304" s="4">
        <f t="shared" si="392"/>
        <v>0</v>
      </c>
      <c r="AE1304" s="40">
        <f>AF1304+AG1304+AH1304</f>
        <v>0</v>
      </c>
      <c r="AF1304" s="1"/>
      <c r="AG1304" s="40"/>
      <c r="AH1304" s="4"/>
      <c r="AI1304" s="40"/>
      <c r="AJ1304" s="40"/>
      <c r="AM1304" s="119">
        <f t="shared" si="389"/>
        <v>0</v>
      </c>
      <c r="AN1304" s="119">
        <f t="shared" si="388"/>
        <v>0</v>
      </c>
      <c r="AO1304" s="33"/>
    </row>
    <row r="1305" spans="1:41" ht="19.899999999999999" customHeight="1" outlineLevel="1" x14ac:dyDescent="0.2">
      <c r="A1305" s="15"/>
      <c r="B1305" s="194" t="s">
        <v>32</v>
      </c>
      <c r="C1305" s="2">
        <v>5970.58</v>
      </c>
      <c r="D1305" s="2"/>
      <c r="E1305" s="2"/>
      <c r="F1305" s="2"/>
      <c r="G1305" s="40">
        <f>H1305+I1305+J1305</f>
        <v>0</v>
      </c>
      <c r="H1305" s="1"/>
      <c r="I1305" s="1"/>
      <c r="J1305" s="1"/>
      <c r="K1305" s="40">
        <f>L1305+M1305+N1305</f>
        <v>0</v>
      </c>
      <c r="L1305" s="1"/>
      <c r="M1305" s="1"/>
      <c r="N1305" s="1"/>
      <c r="O1305" s="40">
        <f>P1305+Q1305+R1305</f>
        <v>6222.7999999999993</v>
      </c>
      <c r="P1305" s="1"/>
      <c r="Q1305" s="1">
        <v>4368.3999999999996</v>
      </c>
      <c r="R1305" s="1">
        <v>1854.4</v>
      </c>
      <c r="S1305" s="40">
        <f>T1305+U1305+V1305</f>
        <v>5970.58151</v>
      </c>
      <c r="T1305" s="1"/>
      <c r="U1305" s="1">
        <v>4191.3485099999998</v>
      </c>
      <c r="V1305" s="1">
        <v>1779.2329999999999</v>
      </c>
      <c r="W1305" s="40">
        <f>X1305+Y1305+Z1305</f>
        <v>5970.5810000000001</v>
      </c>
      <c r="X1305" s="1"/>
      <c r="Y1305" s="1">
        <v>4191.348</v>
      </c>
      <c r="Z1305" s="1">
        <v>1779.2329999999999</v>
      </c>
      <c r="AA1305" s="20">
        <f t="shared" si="384"/>
        <v>-5.0999999984924216E-4</v>
      </c>
      <c r="AB1305" s="1">
        <f t="shared" si="392"/>
        <v>0</v>
      </c>
      <c r="AC1305" s="40">
        <f t="shared" si="392"/>
        <v>-5.0999999984924216E-4</v>
      </c>
      <c r="AD1305" s="4">
        <f t="shared" si="392"/>
        <v>0</v>
      </c>
      <c r="AE1305" s="40">
        <f>AF1305+AG1305+AH1305</f>
        <v>0</v>
      </c>
      <c r="AF1305" s="1"/>
      <c r="AG1305" s="40"/>
      <c r="AH1305" s="4"/>
      <c r="AI1305" s="40"/>
      <c r="AJ1305" s="40"/>
      <c r="AM1305" s="119">
        <f t="shared" si="389"/>
        <v>-5.0999999984924216E-4</v>
      </c>
      <c r="AN1305" s="119">
        <f t="shared" si="388"/>
        <v>-5.0999999984924216E-4</v>
      </c>
      <c r="AO1305" s="33"/>
    </row>
    <row r="1306" spans="1:41" ht="19.899999999999999" customHeight="1" outlineLevel="1" x14ac:dyDescent="0.2">
      <c r="A1306" s="15"/>
      <c r="B1306" s="194" t="s">
        <v>33</v>
      </c>
      <c r="C1306" s="2"/>
      <c r="D1306" s="2"/>
      <c r="E1306" s="2"/>
      <c r="F1306" s="2"/>
      <c r="G1306" s="40">
        <f>H1306+I1306+J1306</f>
        <v>0</v>
      </c>
      <c r="H1306" s="1"/>
      <c r="I1306" s="1"/>
      <c r="J1306" s="1"/>
      <c r="K1306" s="40">
        <f>L1306+M1306+N1306</f>
        <v>0</v>
      </c>
      <c r="L1306" s="1"/>
      <c r="M1306" s="1"/>
      <c r="N1306" s="1"/>
      <c r="O1306" s="40">
        <f>P1306+Q1306+R1306</f>
        <v>0</v>
      </c>
      <c r="P1306" s="1"/>
      <c r="Q1306" s="1"/>
      <c r="R1306" s="1"/>
      <c r="S1306" s="40">
        <f>T1306+U1306+V1306</f>
        <v>0</v>
      </c>
      <c r="T1306" s="1"/>
      <c r="U1306" s="1"/>
      <c r="V1306" s="1"/>
      <c r="W1306" s="40">
        <f>X1306+Y1306+Z1306</f>
        <v>0</v>
      </c>
      <c r="X1306" s="1"/>
      <c r="Y1306" s="1"/>
      <c r="Z1306" s="1"/>
      <c r="AA1306" s="20">
        <f t="shared" si="384"/>
        <v>0</v>
      </c>
      <c r="AB1306" s="1">
        <f t="shared" si="392"/>
        <v>0</v>
      </c>
      <c r="AC1306" s="40">
        <f t="shared" si="392"/>
        <v>0</v>
      </c>
      <c r="AD1306" s="4">
        <f t="shared" si="392"/>
        <v>0</v>
      </c>
      <c r="AE1306" s="40">
        <f>AF1306+AG1306+AH1306</f>
        <v>0</v>
      </c>
      <c r="AF1306" s="1"/>
      <c r="AG1306" s="40"/>
      <c r="AH1306" s="4"/>
      <c r="AI1306" s="40"/>
      <c r="AJ1306" s="40"/>
      <c r="AM1306" s="119">
        <f t="shared" si="389"/>
        <v>0</v>
      </c>
      <c r="AN1306" s="119">
        <f t="shared" si="388"/>
        <v>0</v>
      </c>
      <c r="AO1306" s="33"/>
    </row>
    <row r="1307" spans="1:41" ht="19.899999999999999" customHeight="1" outlineLevel="1" x14ac:dyDescent="0.2">
      <c r="A1307" s="15"/>
      <c r="B1307" s="194" t="s">
        <v>34</v>
      </c>
      <c r="C1307" s="2"/>
      <c r="D1307" s="2"/>
      <c r="E1307" s="2"/>
      <c r="F1307" s="2"/>
      <c r="G1307" s="40">
        <f>H1307+I1307+J1307</f>
        <v>0</v>
      </c>
      <c r="H1307" s="1"/>
      <c r="I1307" s="1"/>
      <c r="J1307" s="1"/>
      <c r="K1307" s="40">
        <f>L1307+M1307+N1307</f>
        <v>0</v>
      </c>
      <c r="L1307" s="1"/>
      <c r="M1307" s="1"/>
      <c r="N1307" s="1"/>
      <c r="O1307" s="40">
        <f>P1307+Q1307+R1307</f>
        <v>0</v>
      </c>
      <c r="P1307" s="1"/>
      <c r="Q1307" s="1"/>
      <c r="R1307" s="1"/>
      <c r="S1307" s="40">
        <f>T1307+U1307+V1307</f>
        <v>0</v>
      </c>
      <c r="T1307" s="1"/>
      <c r="U1307" s="1"/>
      <c r="V1307" s="1"/>
      <c r="W1307" s="40">
        <f>X1307+Y1307+Z1307</f>
        <v>0</v>
      </c>
      <c r="X1307" s="1"/>
      <c r="Y1307" s="1"/>
      <c r="Z1307" s="1"/>
      <c r="AA1307" s="20">
        <f t="shared" si="384"/>
        <v>0</v>
      </c>
      <c r="AB1307" s="1">
        <f t="shared" si="392"/>
        <v>0</v>
      </c>
      <c r="AC1307" s="40">
        <f t="shared" si="392"/>
        <v>0</v>
      </c>
      <c r="AD1307" s="4">
        <f t="shared" si="392"/>
        <v>0</v>
      </c>
      <c r="AE1307" s="40">
        <f>AF1307+AG1307+AH1307</f>
        <v>0</v>
      </c>
      <c r="AF1307" s="1"/>
      <c r="AG1307" s="40"/>
      <c r="AH1307" s="4"/>
      <c r="AI1307" s="40"/>
      <c r="AJ1307" s="40"/>
      <c r="AM1307" s="119">
        <f t="shared" si="389"/>
        <v>0</v>
      </c>
      <c r="AN1307" s="119">
        <f t="shared" si="388"/>
        <v>0</v>
      </c>
      <c r="AO1307" s="33"/>
    </row>
    <row r="1308" spans="1:41" ht="85.9" customHeight="1" outlineLevel="1" x14ac:dyDescent="0.2">
      <c r="A1308" s="15">
        <v>239</v>
      </c>
      <c r="B1308" s="194" t="s">
        <v>264</v>
      </c>
      <c r="C1308" s="2">
        <f t="shared" ref="C1308:Z1308" si="394">SUM(C1309:C1312)</f>
        <v>6025.62</v>
      </c>
      <c r="D1308" s="2">
        <f t="shared" si="394"/>
        <v>0</v>
      </c>
      <c r="E1308" s="2">
        <f t="shared" si="394"/>
        <v>0</v>
      </c>
      <c r="F1308" s="2">
        <f t="shared" si="394"/>
        <v>0</v>
      </c>
      <c r="G1308" s="2">
        <f t="shared" si="394"/>
        <v>0</v>
      </c>
      <c r="H1308" s="2">
        <f t="shared" si="394"/>
        <v>0</v>
      </c>
      <c r="I1308" s="2">
        <f t="shared" si="394"/>
        <v>0</v>
      </c>
      <c r="J1308" s="2">
        <f t="shared" si="394"/>
        <v>0</v>
      </c>
      <c r="K1308" s="2">
        <f t="shared" si="394"/>
        <v>0</v>
      </c>
      <c r="L1308" s="2">
        <f t="shared" si="394"/>
        <v>0</v>
      </c>
      <c r="M1308" s="2">
        <f t="shared" si="394"/>
        <v>0</v>
      </c>
      <c r="N1308" s="2">
        <f t="shared" si="394"/>
        <v>0</v>
      </c>
      <c r="O1308" s="2">
        <f t="shared" si="394"/>
        <v>6222.7999999999993</v>
      </c>
      <c r="P1308" s="2">
        <f t="shared" si="394"/>
        <v>0</v>
      </c>
      <c r="Q1308" s="2">
        <f t="shared" si="394"/>
        <v>4368.3999999999996</v>
      </c>
      <c r="R1308" s="1">
        <v>1854.4</v>
      </c>
      <c r="S1308" s="40">
        <f t="shared" si="394"/>
        <v>6025.6159399999997</v>
      </c>
      <c r="T1308" s="1">
        <f t="shared" si="394"/>
        <v>0</v>
      </c>
      <c r="U1308" s="1">
        <f t="shared" si="394"/>
        <v>4229.9829399999999</v>
      </c>
      <c r="V1308" s="1">
        <f t="shared" si="394"/>
        <v>1795.633</v>
      </c>
      <c r="W1308" s="40">
        <f t="shared" si="394"/>
        <v>6025.6149999999998</v>
      </c>
      <c r="X1308" s="1">
        <f t="shared" si="394"/>
        <v>0</v>
      </c>
      <c r="Y1308" s="1">
        <f t="shared" si="394"/>
        <v>4229.982</v>
      </c>
      <c r="Z1308" s="1">
        <f t="shared" si="394"/>
        <v>1795.633</v>
      </c>
      <c r="AA1308" s="20">
        <f t="shared" si="384"/>
        <v>-9.399999999004649E-4</v>
      </c>
      <c r="AB1308" s="1">
        <f t="shared" si="392"/>
        <v>0</v>
      </c>
      <c r="AC1308" s="40">
        <f t="shared" si="392"/>
        <v>-9.399999999004649E-4</v>
      </c>
      <c r="AD1308" s="4">
        <f t="shared" si="392"/>
        <v>0</v>
      </c>
      <c r="AE1308" s="40">
        <f>SUM(AE1309:AE1312)</f>
        <v>0</v>
      </c>
      <c r="AF1308" s="1">
        <f>SUM(AF1309:AF1312)</f>
        <v>0</v>
      </c>
      <c r="AG1308" s="40">
        <f>SUM(AG1309:AG1312)</f>
        <v>0</v>
      </c>
      <c r="AH1308" s="4">
        <f>SUM(AH1309:AH1312)</f>
        <v>0</v>
      </c>
      <c r="AI1308" s="25" t="s">
        <v>232</v>
      </c>
      <c r="AJ1308" s="40" t="s">
        <v>232</v>
      </c>
      <c r="AM1308" s="119">
        <f t="shared" si="389"/>
        <v>-9.399999999004649E-4</v>
      </c>
      <c r="AN1308" s="119">
        <f t="shared" si="388"/>
        <v>-9.399999999004649E-4</v>
      </c>
      <c r="AO1308" s="33"/>
    </row>
    <row r="1309" spans="1:41" ht="19.899999999999999" customHeight="1" outlineLevel="1" x14ac:dyDescent="0.2">
      <c r="A1309" s="15"/>
      <c r="B1309" s="194" t="s">
        <v>31</v>
      </c>
      <c r="C1309" s="2"/>
      <c r="D1309" s="2"/>
      <c r="E1309" s="2"/>
      <c r="F1309" s="2"/>
      <c r="G1309" s="40">
        <f>H1309+I1309+J1309</f>
        <v>0</v>
      </c>
      <c r="H1309" s="1"/>
      <c r="I1309" s="1"/>
      <c r="J1309" s="1"/>
      <c r="K1309" s="40">
        <f>L1309+M1309+N1309</f>
        <v>0</v>
      </c>
      <c r="L1309" s="1"/>
      <c r="M1309" s="1"/>
      <c r="N1309" s="1"/>
      <c r="O1309" s="40">
        <f>P1309+Q1309+R1309</f>
        <v>0</v>
      </c>
      <c r="P1309" s="1"/>
      <c r="Q1309" s="1"/>
      <c r="R1309" s="1"/>
      <c r="S1309" s="40">
        <f>T1309+U1309+V1309</f>
        <v>0</v>
      </c>
      <c r="T1309" s="1"/>
      <c r="U1309" s="1"/>
      <c r="V1309" s="1"/>
      <c r="W1309" s="40">
        <f>X1309+Y1309+Z1309</f>
        <v>0</v>
      </c>
      <c r="X1309" s="1"/>
      <c r="Y1309" s="1"/>
      <c r="Z1309" s="1"/>
      <c r="AA1309" s="20">
        <f t="shared" si="384"/>
        <v>0</v>
      </c>
      <c r="AB1309" s="1">
        <f t="shared" si="392"/>
        <v>0</v>
      </c>
      <c r="AC1309" s="40">
        <f t="shared" si="392"/>
        <v>0</v>
      </c>
      <c r="AD1309" s="4">
        <f t="shared" si="392"/>
        <v>0</v>
      </c>
      <c r="AE1309" s="40">
        <f>AF1309+AG1309+AH1309</f>
        <v>0</v>
      </c>
      <c r="AF1309" s="1"/>
      <c r="AG1309" s="40"/>
      <c r="AH1309" s="4"/>
      <c r="AI1309" s="40"/>
      <c r="AJ1309" s="40"/>
      <c r="AM1309" s="119">
        <f t="shared" si="389"/>
        <v>0</v>
      </c>
      <c r="AN1309" s="119">
        <f t="shared" si="388"/>
        <v>0</v>
      </c>
      <c r="AO1309" s="33"/>
    </row>
    <row r="1310" spans="1:41" ht="19.899999999999999" customHeight="1" outlineLevel="1" x14ac:dyDescent="0.2">
      <c r="A1310" s="15"/>
      <c r="B1310" s="194" t="s">
        <v>32</v>
      </c>
      <c r="C1310" s="2">
        <v>6025.62</v>
      </c>
      <c r="D1310" s="2"/>
      <c r="E1310" s="2"/>
      <c r="F1310" s="2"/>
      <c r="G1310" s="40">
        <f>H1310+I1310+J1310</f>
        <v>0</v>
      </c>
      <c r="H1310" s="1"/>
      <c r="I1310" s="1"/>
      <c r="J1310" s="1"/>
      <c r="K1310" s="40">
        <f>L1310+M1310+N1310</f>
        <v>0</v>
      </c>
      <c r="L1310" s="1"/>
      <c r="M1310" s="1"/>
      <c r="N1310" s="1"/>
      <c r="O1310" s="40">
        <f>P1310+Q1310+R1310</f>
        <v>6222.7999999999993</v>
      </c>
      <c r="P1310" s="1"/>
      <c r="Q1310" s="1">
        <v>4368.3999999999996</v>
      </c>
      <c r="R1310" s="1">
        <v>1854.4</v>
      </c>
      <c r="S1310" s="40">
        <f>T1310+U1310+V1310</f>
        <v>6025.6159399999997</v>
      </c>
      <c r="T1310" s="1"/>
      <c r="U1310" s="1">
        <v>4229.9829399999999</v>
      </c>
      <c r="V1310" s="1">
        <v>1795.633</v>
      </c>
      <c r="W1310" s="40">
        <f>X1310+Y1310+Z1310</f>
        <v>6025.6149999999998</v>
      </c>
      <c r="X1310" s="1"/>
      <c r="Y1310" s="1">
        <v>4229.982</v>
      </c>
      <c r="Z1310" s="1">
        <v>1795.633</v>
      </c>
      <c r="AA1310" s="20">
        <f t="shared" si="384"/>
        <v>-9.399999999004649E-4</v>
      </c>
      <c r="AB1310" s="1">
        <f t="shared" si="392"/>
        <v>0</v>
      </c>
      <c r="AC1310" s="40">
        <f t="shared" si="392"/>
        <v>-9.399999999004649E-4</v>
      </c>
      <c r="AD1310" s="4">
        <f t="shared" si="392"/>
        <v>0</v>
      </c>
      <c r="AE1310" s="40">
        <f>AF1310+AG1310+AH1310</f>
        <v>0</v>
      </c>
      <c r="AF1310" s="1"/>
      <c r="AG1310" s="40"/>
      <c r="AH1310" s="4"/>
      <c r="AI1310" s="40"/>
      <c r="AJ1310" s="40"/>
      <c r="AM1310" s="119">
        <f t="shared" si="389"/>
        <v>-9.399999999004649E-4</v>
      </c>
      <c r="AN1310" s="119">
        <f t="shared" si="388"/>
        <v>-9.399999999004649E-4</v>
      </c>
      <c r="AO1310" s="33"/>
    </row>
    <row r="1311" spans="1:41" ht="19.899999999999999" customHeight="1" outlineLevel="1" x14ac:dyDescent="0.2">
      <c r="A1311" s="15"/>
      <c r="B1311" s="194" t="s">
        <v>33</v>
      </c>
      <c r="C1311" s="2"/>
      <c r="D1311" s="2"/>
      <c r="E1311" s="2"/>
      <c r="F1311" s="2"/>
      <c r="G1311" s="40">
        <f>H1311+I1311+J1311</f>
        <v>0</v>
      </c>
      <c r="H1311" s="1"/>
      <c r="I1311" s="1"/>
      <c r="J1311" s="1"/>
      <c r="K1311" s="40">
        <f>L1311+M1311+N1311</f>
        <v>0</v>
      </c>
      <c r="L1311" s="1"/>
      <c r="M1311" s="1"/>
      <c r="N1311" s="1"/>
      <c r="O1311" s="40">
        <f>P1311+Q1311+R1311</f>
        <v>0</v>
      </c>
      <c r="P1311" s="1"/>
      <c r="Q1311" s="1"/>
      <c r="R1311" s="1"/>
      <c r="S1311" s="40">
        <f>T1311+U1311+V1311</f>
        <v>0</v>
      </c>
      <c r="T1311" s="1"/>
      <c r="U1311" s="1"/>
      <c r="V1311" s="1"/>
      <c r="W1311" s="40">
        <f>X1311+Y1311+Z1311</f>
        <v>0</v>
      </c>
      <c r="X1311" s="1"/>
      <c r="Y1311" s="1"/>
      <c r="Z1311" s="1"/>
      <c r="AA1311" s="20">
        <f t="shared" si="384"/>
        <v>0</v>
      </c>
      <c r="AB1311" s="1">
        <f t="shared" si="392"/>
        <v>0</v>
      </c>
      <c r="AC1311" s="40">
        <f t="shared" si="392"/>
        <v>0</v>
      </c>
      <c r="AD1311" s="4">
        <f t="shared" si="392"/>
        <v>0</v>
      </c>
      <c r="AE1311" s="40">
        <f>AF1311+AG1311+AH1311</f>
        <v>0</v>
      </c>
      <c r="AF1311" s="1"/>
      <c r="AG1311" s="40"/>
      <c r="AH1311" s="4"/>
      <c r="AI1311" s="40"/>
      <c r="AJ1311" s="40"/>
      <c r="AM1311" s="119">
        <f t="shared" si="389"/>
        <v>0</v>
      </c>
      <c r="AN1311" s="119">
        <f t="shared" si="388"/>
        <v>0</v>
      </c>
      <c r="AO1311" s="33"/>
    </row>
    <row r="1312" spans="1:41" ht="19.899999999999999" customHeight="1" outlineLevel="1" x14ac:dyDescent="0.2">
      <c r="A1312" s="15"/>
      <c r="B1312" s="194" t="s">
        <v>34</v>
      </c>
      <c r="C1312" s="2"/>
      <c r="D1312" s="2"/>
      <c r="E1312" s="2"/>
      <c r="F1312" s="2"/>
      <c r="G1312" s="40">
        <f>H1312+I1312+J1312</f>
        <v>0</v>
      </c>
      <c r="H1312" s="1"/>
      <c r="I1312" s="1"/>
      <c r="J1312" s="1"/>
      <c r="K1312" s="40">
        <f>L1312+M1312+N1312</f>
        <v>0</v>
      </c>
      <c r="L1312" s="1"/>
      <c r="M1312" s="1"/>
      <c r="N1312" s="1"/>
      <c r="O1312" s="40">
        <f>P1312+Q1312+R1312</f>
        <v>0</v>
      </c>
      <c r="P1312" s="1"/>
      <c r="Q1312" s="1"/>
      <c r="R1312" s="1"/>
      <c r="S1312" s="40">
        <f>T1312+U1312+V1312</f>
        <v>0</v>
      </c>
      <c r="T1312" s="1"/>
      <c r="U1312" s="1"/>
      <c r="V1312" s="1"/>
      <c r="W1312" s="40">
        <f>X1312+Y1312+Z1312</f>
        <v>0</v>
      </c>
      <c r="X1312" s="1"/>
      <c r="Y1312" s="1"/>
      <c r="Z1312" s="1"/>
      <c r="AA1312" s="20">
        <f t="shared" si="384"/>
        <v>0</v>
      </c>
      <c r="AB1312" s="1">
        <f t="shared" si="392"/>
        <v>0</v>
      </c>
      <c r="AC1312" s="40">
        <f t="shared" si="392"/>
        <v>0</v>
      </c>
      <c r="AD1312" s="4">
        <f t="shared" si="392"/>
        <v>0</v>
      </c>
      <c r="AE1312" s="40">
        <f>AF1312+AG1312+AH1312</f>
        <v>0</v>
      </c>
      <c r="AF1312" s="1"/>
      <c r="AG1312" s="40"/>
      <c r="AH1312" s="4"/>
      <c r="AI1312" s="40"/>
      <c r="AJ1312" s="40"/>
      <c r="AM1312" s="119">
        <f t="shared" si="389"/>
        <v>0</v>
      </c>
      <c r="AN1312" s="119">
        <f t="shared" si="388"/>
        <v>0</v>
      </c>
      <c r="AO1312" s="33"/>
    </row>
    <row r="1313" spans="1:41" ht="85.9" customHeight="1" outlineLevel="1" x14ac:dyDescent="0.2">
      <c r="A1313" s="15">
        <v>240</v>
      </c>
      <c r="B1313" s="194" t="s">
        <v>265</v>
      </c>
      <c r="C1313" s="2">
        <f t="shared" ref="C1313:Z1313" si="395">SUM(C1314:C1317)</f>
        <v>5986.28</v>
      </c>
      <c r="D1313" s="2">
        <f t="shared" si="395"/>
        <v>0</v>
      </c>
      <c r="E1313" s="2">
        <f t="shared" si="395"/>
        <v>0</v>
      </c>
      <c r="F1313" s="2">
        <f t="shared" si="395"/>
        <v>0</v>
      </c>
      <c r="G1313" s="2">
        <f t="shared" si="395"/>
        <v>0</v>
      </c>
      <c r="H1313" s="2">
        <f t="shared" si="395"/>
        <v>0</v>
      </c>
      <c r="I1313" s="2">
        <f t="shared" si="395"/>
        <v>0</v>
      </c>
      <c r="J1313" s="2">
        <f t="shared" si="395"/>
        <v>0</v>
      </c>
      <c r="K1313" s="2">
        <f t="shared" si="395"/>
        <v>0</v>
      </c>
      <c r="L1313" s="2">
        <f t="shared" si="395"/>
        <v>0</v>
      </c>
      <c r="M1313" s="2">
        <f t="shared" si="395"/>
        <v>0</v>
      </c>
      <c r="N1313" s="2">
        <f t="shared" si="395"/>
        <v>0</v>
      </c>
      <c r="O1313" s="2">
        <f t="shared" si="395"/>
        <v>6222.7999999999993</v>
      </c>
      <c r="P1313" s="2">
        <f t="shared" si="395"/>
        <v>0</v>
      </c>
      <c r="Q1313" s="2">
        <f t="shared" si="395"/>
        <v>4368.3999999999996</v>
      </c>
      <c r="R1313" s="1">
        <f>R1315</f>
        <v>1854.4</v>
      </c>
      <c r="S1313" s="40">
        <f t="shared" si="395"/>
        <v>5986.2826700000005</v>
      </c>
      <c r="T1313" s="1">
        <f t="shared" si="395"/>
        <v>0</v>
      </c>
      <c r="U1313" s="1">
        <f>SUM(U1314:U1317)</f>
        <v>4202.3706700000002</v>
      </c>
      <c r="V1313" s="1">
        <f t="shared" si="395"/>
        <v>1783.912</v>
      </c>
      <c r="W1313" s="40">
        <f t="shared" si="395"/>
        <v>5986.2820000000002</v>
      </c>
      <c r="X1313" s="1">
        <f t="shared" si="395"/>
        <v>0</v>
      </c>
      <c r="Y1313" s="1">
        <f t="shared" si="395"/>
        <v>4202.37</v>
      </c>
      <c r="Z1313" s="1">
        <f t="shared" si="395"/>
        <v>1783.912</v>
      </c>
      <c r="AA1313" s="20">
        <f t="shared" si="384"/>
        <v>-6.7000000035477569E-4</v>
      </c>
      <c r="AB1313" s="1">
        <f t="shared" si="392"/>
        <v>0</v>
      </c>
      <c r="AC1313" s="40">
        <f t="shared" si="392"/>
        <v>-6.7000000035477569E-4</v>
      </c>
      <c r="AD1313" s="4">
        <f t="shared" si="392"/>
        <v>0</v>
      </c>
      <c r="AE1313" s="40">
        <f>SUM(AE1314:AE1317)</f>
        <v>0</v>
      </c>
      <c r="AF1313" s="1">
        <f>SUM(AF1314:AF1317)</f>
        <v>0</v>
      </c>
      <c r="AG1313" s="40">
        <f>SUM(AG1314:AG1317)</f>
        <v>0</v>
      </c>
      <c r="AH1313" s="4">
        <f>SUM(AH1314:AH1317)</f>
        <v>0</v>
      </c>
      <c r="AI1313" s="25" t="s">
        <v>232</v>
      </c>
      <c r="AJ1313" s="40" t="s">
        <v>232</v>
      </c>
      <c r="AM1313" s="119">
        <f t="shared" si="389"/>
        <v>-6.7000000035477569E-4</v>
      </c>
      <c r="AN1313" s="119">
        <f t="shared" si="388"/>
        <v>-6.7000000035477569E-4</v>
      </c>
      <c r="AO1313" s="33"/>
    </row>
    <row r="1314" spans="1:41" ht="19.899999999999999" customHeight="1" outlineLevel="1" x14ac:dyDescent="0.2">
      <c r="A1314" s="15"/>
      <c r="B1314" s="194" t="s">
        <v>31</v>
      </c>
      <c r="C1314" s="2"/>
      <c r="D1314" s="2"/>
      <c r="E1314" s="2"/>
      <c r="F1314" s="2"/>
      <c r="G1314" s="40">
        <f>H1314+I1314+J1314</f>
        <v>0</v>
      </c>
      <c r="H1314" s="1"/>
      <c r="I1314" s="1"/>
      <c r="J1314" s="1"/>
      <c r="K1314" s="40">
        <f>L1314+M1314+N1314</f>
        <v>0</v>
      </c>
      <c r="L1314" s="1"/>
      <c r="M1314" s="1"/>
      <c r="N1314" s="1"/>
      <c r="O1314" s="40">
        <f>P1314+Q1314+R1314</f>
        <v>0</v>
      </c>
      <c r="P1314" s="1"/>
      <c r="Q1314" s="1"/>
      <c r="R1314" s="1"/>
      <c r="S1314" s="40">
        <f>T1314+U1314+V1314</f>
        <v>0</v>
      </c>
      <c r="T1314" s="1"/>
      <c r="U1314" s="1"/>
      <c r="V1314" s="1"/>
      <c r="W1314" s="40">
        <f>X1314+Y1314+Z1314</f>
        <v>0</v>
      </c>
      <c r="X1314" s="1"/>
      <c r="Y1314" s="1"/>
      <c r="Z1314" s="1"/>
      <c r="AA1314" s="20">
        <f t="shared" si="384"/>
        <v>0</v>
      </c>
      <c r="AB1314" s="1">
        <f t="shared" si="392"/>
        <v>0</v>
      </c>
      <c r="AC1314" s="40">
        <f t="shared" si="392"/>
        <v>0</v>
      </c>
      <c r="AD1314" s="4">
        <f t="shared" si="392"/>
        <v>0</v>
      </c>
      <c r="AE1314" s="40">
        <f>AF1314+AG1314+AH1314</f>
        <v>0</v>
      </c>
      <c r="AF1314" s="1"/>
      <c r="AG1314" s="40"/>
      <c r="AH1314" s="4"/>
      <c r="AI1314" s="40"/>
      <c r="AJ1314" s="40"/>
      <c r="AM1314" s="119">
        <f t="shared" si="389"/>
        <v>0</v>
      </c>
      <c r="AN1314" s="119">
        <f t="shared" si="388"/>
        <v>0</v>
      </c>
      <c r="AO1314" s="33"/>
    </row>
    <row r="1315" spans="1:41" ht="19.899999999999999" customHeight="1" outlineLevel="1" x14ac:dyDescent="0.2">
      <c r="A1315" s="15"/>
      <c r="B1315" s="194" t="s">
        <v>32</v>
      </c>
      <c r="C1315" s="2">
        <v>5986.28</v>
      </c>
      <c r="D1315" s="2"/>
      <c r="E1315" s="2"/>
      <c r="F1315" s="2"/>
      <c r="G1315" s="40">
        <f>H1315+I1315+J1315</f>
        <v>0</v>
      </c>
      <c r="H1315" s="1"/>
      <c r="I1315" s="1"/>
      <c r="J1315" s="1"/>
      <c r="K1315" s="40">
        <f>L1315+M1315+N1315</f>
        <v>0</v>
      </c>
      <c r="L1315" s="1"/>
      <c r="M1315" s="1"/>
      <c r="N1315" s="1"/>
      <c r="O1315" s="40">
        <f>P1315+Q1315+R1315</f>
        <v>6222.7999999999993</v>
      </c>
      <c r="P1315" s="1"/>
      <c r="Q1315" s="1">
        <v>4368.3999999999996</v>
      </c>
      <c r="R1315" s="1">
        <v>1854.4</v>
      </c>
      <c r="S1315" s="40">
        <f>T1315+U1315+V1315</f>
        <v>5986.2826700000005</v>
      </c>
      <c r="T1315" s="1"/>
      <c r="U1315" s="1">
        <v>4202.3706700000002</v>
      </c>
      <c r="V1315" s="1">
        <v>1783.912</v>
      </c>
      <c r="W1315" s="40">
        <f>X1315+Y1315+Z1315</f>
        <v>5986.2820000000002</v>
      </c>
      <c r="X1315" s="1"/>
      <c r="Y1315" s="1">
        <v>4202.37</v>
      </c>
      <c r="Z1315" s="1">
        <v>1783.912</v>
      </c>
      <c r="AA1315" s="20">
        <f t="shared" si="384"/>
        <v>-6.7000000035477569E-4</v>
      </c>
      <c r="AB1315" s="1">
        <f t="shared" ref="AB1315:AD1317" si="396">X1315+H1315-L1315-(T1315-AF1315)</f>
        <v>0</v>
      </c>
      <c r="AC1315" s="40">
        <f t="shared" si="396"/>
        <v>-6.7000000035477569E-4</v>
      </c>
      <c r="AD1315" s="4">
        <f t="shared" si="396"/>
        <v>0</v>
      </c>
      <c r="AE1315" s="40">
        <f>AF1315+AG1315+AH1315</f>
        <v>0</v>
      </c>
      <c r="AF1315" s="1"/>
      <c r="AG1315" s="40"/>
      <c r="AH1315" s="4"/>
      <c r="AI1315" s="40"/>
      <c r="AJ1315" s="40"/>
      <c r="AM1315" s="119">
        <f t="shared" si="389"/>
        <v>-6.7000000035477569E-4</v>
      </c>
      <c r="AN1315" s="119">
        <f t="shared" si="388"/>
        <v>-6.7000000035477569E-4</v>
      </c>
      <c r="AO1315" s="33"/>
    </row>
    <row r="1316" spans="1:41" ht="19.899999999999999" customHeight="1" outlineLevel="1" x14ac:dyDescent="0.2">
      <c r="A1316" s="15"/>
      <c r="B1316" s="194" t="s">
        <v>33</v>
      </c>
      <c r="C1316" s="2"/>
      <c r="D1316" s="2"/>
      <c r="E1316" s="2"/>
      <c r="F1316" s="2"/>
      <c r="G1316" s="40">
        <f>H1316+I1316+J1316</f>
        <v>0</v>
      </c>
      <c r="H1316" s="1"/>
      <c r="I1316" s="1"/>
      <c r="J1316" s="1"/>
      <c r="K1316" s="40">
        <f>L1316+M1316+N1316</f>
        <v>0</v>
      </c>
      <c r="L1316" s="1"/>
      <c r="M1316" s="1"/>
      <c r="N1316" s="1"/>
      <c r="O1316" s="40">
        <f>P1316+Q1316+R1316</f>
        <v>0</v>
      </c>
      <c r="P1316" s="1"/>
      <c r="Q1316" s="1"/>
      <c r="R1316" s="1"/>
      <c r="S1316" s="40">
        <f>T1316+U1316+V1316</f>
        <v>0</v>
      </c>
      <c r="T1316" s="1"/>
      <c r="U1316" s="1"/>
      <c r="V1316" s="1"/>
      <c r="W1316" s="40">
        <f>X1316+Y1316+Z1316</f>
        <v>0</v>
      </c>
      <c r="X1316" s="1"/>
      <c r="Y1316" s="1"/>
      <c r="Z1316" s="1"/>
      <c r="AA1316" s="20">
        <f t="shared" si="384"/>
        <v>0</v>
      </c>
      <c r="AB1316" s="1">
        <f t="shared" si="396"/>
        <v>0</v>
      </c>
      <c r="AC1316" s="40">
        <f t="shared" si="396"/>
        <v>0</v>
      </c>
      <c r="AD1316" s="4">
        <f t="shared" si="396"/>
        <v>0</v>
      </c>
      <c r="AE1316" s="40">
        <f>AF1316+AG1316+AH1316</f>
        <v>0</v>
      </c>
      <c r="AF1316" s="1"/>
      <c r="AG1316" s="40"/>
      <c r="AH1316" s="4"/>
      <c r="AI1316" s="40"/>
      <c r="AJ1316" s="40"/>
      <c r="AM1316" s="119">
        <f t="shared" si="389"/>
        <v>0</v>
      </c>
      <c r="AN1316" s="119">
        <f t="shared" si="388"/>
        <v>0</v>
      </c>
      <c r="AO1316" s="33"/>
    </row>
    <row r="1317" spans="1:41" ht="19.899999999999999" customHeight="1" outlineLevel="1" x14ac:dyDescent="0.2">
      <c r="A1317" s="15"/>
      <c r="B1317" s="194" t="s">
        <v>34</v>
      </c>
      <c r="C1317" s="2"/>
      <c r="D1317" s="2"/>
      <c r="E1317" s="2"/>
      <c r="F1317" s="2"/>
      <c r="G1317" s="40">
        <f>H1317+I1317+J1317</f>
        <v>0</v>
      </c>
      <c r="H1317" s="1"/>
      <c r="I1317" s="1"/>
      <c r="J1317" s="1"/>
      <c r="K1317" s="40">
        <f>L1317+M1317+N1317</f>
        <v>0</v>
      </c>
      <c r="L1317" s="1"/>
      <c r="M1317" s="1"/>
      <c r="N1317" s="1"/>
      <c r="O1317" s="40">
        <f>P1317+Q1317+R1317</f>
        <v>0</v>
      </c>
      <c r="P1317" s="1"/>
      <c r="Q1317" s="1"/>
      <c r="R1317" s="1"/>
      <c r="S1317" s="40">
        <f>T1317+U1317+V1317</f>
        <v>0</v>
      </c>
      <c r="T1317" s="1"/>
      <c r="U1317" s="1"/>
      <c r="V1317" s="1"/>
      <c r="W1317" s="40">
        <f>X1317+Y1317+Z1317</f>
        <v>0</v>
      </c>
      <c r="X1317" s="1"/>
      <c r="Y1317" s="1"/>
      <c r="Z1317" s="1"/>
      <c r="AA1317" s="20">
        <f t="shared" si="384"/>
        <v>0</v>
      </c>
      <c r="AB1317" s="1">
        <f t="shared" si="396"/>
        <v>0</v>
      </c>
      <c r="AC1317" s="40">
        <f t="shared" si="396"/>
        <v>0</v>
      </c>
      <c r="AD1317" s="4">
        <f t="shared" si="396"/>
        <v>0</v>
      </c>
      <c r="AE1317" s="40">
        <f>AF1317+AG1317+AH1317</f>
        <v>0</v>
      </c>
      <c r="AF1317" s="1"/>
      <c r="AG1317" s="40"/>
      <c r="AH1317" s="4"/>
      <c r="AI1317" s="40"/>
      <c r="AJ1317" s="40"/>
      <c r="AM1317" s="119">
        <f t="shared" si="389"/>
        <v>0</v>
      </c>
      <c r="AN1317" s="119">
        <f t="shared" si="388"/>
        <v>0</v>
      </c>
      <c r="AO1317" s="33"/>
    </row>
    <row r="1319" spans="1:41" s="50" customFormat="1" ht="38.25" customHeight="1" x14ac:dyDescent="0.25">
      <c r="A1319" s="49"/>
      <c r="B1319" s="51" t="s">
        <v>327</v>
      </c>
      <c r="C1319" s="51"/>
      <c r="D1319" s="51"/>
      <c r="E1319" s="51"/>
      <c r="F1319" s="51"/>
      <c r="G1319" s="51"/>
      <c r="H1319" s="51"/>
      <c r="I1319" s="51"/>
      <c r="J1319" s="51"/>
      <c r="K1319" s="51"/>
      <c r="O1319" s="50">
        <v>90210.32</v>
      </c>
      <c r="S1319" s="50">
        <v>39478.99</v>
      </c>
      <c r="W1319" s="50">
        <v>39478.99</v>
      </c>
      <c r="AA1319" s="50">
        <v>0</v>
      </c>
      <c r="AI1319" s="50">
        <v>40</v>
      </c>
      <c r="AJ1319" s="50">
        <f>4.665+4.566</f>
        <v>9.2309999999999999</v>
      </c>
      <c r="AL1319" s="196"/>
      <c r="AM1319" s="197"/>
      <c r="AN1319" s="197"/>
      <c r="AO1319" s="198"/>
    </row>
    <row r="1321" spans="1:41" ht="24.75" customHeight="1" x14ac:dyDescent="0.2">
      <c r="B1321" s="52" t="s">
        <v>344</v>
      </c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</row>
    <row r="1322" spans="1:41" ht="63.75" customHeight="1" x14ac:dyDescent="0.2">
      <c r="B1322" s="199" t="s">
        <v>353</v>
      </c>
      <c r="C1322" s="199"/>
      <c r="D1322" s="199"/>
      <c r="E1322" s="199"/>
      <c r="F1322" s="199"/>
      <c r="G1322" s="199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  <c r="T1322" s="199"/>
      <c r="U1322" s="199"/>
      <c r="V1322" s="199"/>
      <c r="W1322" s="200"/>
      <c r="X1322" s="200"/>
      <c r="Y1322" s="200"/>
      <c r="Z1322" s="200"/>
      <c r="AA1322" s="200"/>
      <c r="AB1322" s="200"/>
      <c r="AC1322" s="200"/>
      <c r="AD1322" s="200"/>
      <c r="AE1322" s="200"/>
      <c r="AF1322" s="200"/>
      <c r="AG1322" s="200"/>
      <c r="AH1322" s="200"/>
      <c r="AI1322" s="200"/>
      <c r="AJ1322" s="200"/>
    </row>
    <row r="1323" spans="1:41" ht="41.25" customHeight="1" x14ac:dyDescent="0.2">
      <c r="B1323" s="199" t="s">
        <v>356</v>
      </c>
      <c r="C1323" s="199"/>
      <c r="D1323" s="199"/>
      <c r="E1323" s="199"/>
      <c r="F1323" s="199"/>
      <c r="G1323" s="199"/>
      <c r="H1323" s="199"/>
      <c r="I1323" s="199"/>
      <c r="J1323" s="199"/>
      <c r="K1323" s="199"/>
      <c r="L1323" s="199"/>
      <c r="M1323" s="199"/>
      <c r="N1323" s="199"/>
      <c r="O1323" s="199"/>
      <c r="P1323" s="199"/>
      <c r="Q1323" s="199"/>
      <c r="R1323" s="199"/>
      <c r="S1323" s="199"/>
      <c r="T1323" s="199"/>
      <c r="U1323" s="199"/>
      <c r="V1323" s="199"/>
      <c r="W1323" s="200"/>
      <c r="X1323" s="200"/>
      <c r="Y1323" s="200"/>
      <c r="Z1323" s="200"/>
      <c r="AA1323" s="200"/>
      <c r="AB1323" s="200"/>
      <c r="AC1323" s="200"/>
      <c r="AD1323" s="200"/>
      <c r="AE1323" s="200"/>
      <c r="AF1323" s="200"/>
      <c r="AG1323" s="200"/>
      <c r="AH1323" s="200"/>
      <c r="AI1323" s="200"/>
      <c r="AJ1323" s="200"/>
    </row>
    <row r="1324" spans="1:41" ht="25.5" customHeight="1" x14ac:dyDescent="0.2">
      <c r="B1324" s="48" t="s">
        <v>275</v>
      </c>
      <c r="C1324" s="27">
        <v>2127671</v>
      </c>
    </row>
    <row r="1325" spans="1:41" x14ac:dyDescent="0.2">
      <c r="B1325" s="50"/>
      <c r="C1325" s="27"/>
    </row>
    <row r="1326" spans="1:41" x14ac:dyDescent="0.2">
      <c r="B1326" s="50" t="s">
        <v>354</v>
      </c>
      <c r="C1326" s="27">
        <v>2127659</v>
      </c>
    </row>
    <row r="1337" spans="1:41" s="201" customFormat="1" ht="22.5" x14ac:dyDescent="0.35">
      <c r="A1337" s="45"/>
      <c r="AC1337" s="202"/>
      <c r="AL1337" s="203"/>
      <c r="AM1337" s="204"/>
      <c r="AN1337" s="204"/>
      <c r="AO1337" s="205"/>
    </row>
    <row r="1338" spans="1:41" ht="15" x14ac:dyDescent="0.25">
      <c r="AL1338" s="206"/>
      <c r="AM1338" s="207"/>
      <c r="AN1338" s="207"/>
      <c r="AO1338" s="208"/>
    </row>
    <row r="1380" spans="1:41" s="209" customFormat="1" ht="15" x14ac:dyDescent="0.25">
      <c r="A1380" s="19"/>
      <c r="B1380" s="209" t="s">
        <v>266</v>
      </c>
      <c r="AL1380" s="33"/>
      <c r="AM1380" s="62"/>
      <c r="AN1380" s="62"/>
      <c r="AO1380" s="63"/>
    </row>
    <row r="1381" spans="1:41" s="209" customFormat="1" ht="15" x14ac:dyDescent="0.25">
      <c r="A1381" s="19"/>
      <c r="B1381" s="209" t="s">
        <v>267</v>
      </c>
      <c r="AL1381" s="33"/>
      <c r="AM1381" s="62"/>
      <c r="AN1381" s="62"/>
      <c r="AO1381" s="63"/>
    </row>
  </sheetData>
  <mergeCells count="59">
    <mergeCell ref="B1323:V1323"/>
    <mergeCell ref="A5:A8"/>
    <mergeCell ref="AM8:AN8"/>
    <mergeCell ref="H9:J9"/>
    <mergeCell ref="L9:N9"/>
    <mergeCell ref="AJ7:AJ8"/>
    <mergeCell ref="X7:X8"/>
    <mergeCell ref="Y7:Y8"/>
    <mergeCell ref="Z7:Z8"/>
    <mergeCell ref="AB7:AB8"/>
    <mergeCell ref="AC7:AC8"/>
    <mergeCell ref="AD7:AD8"/>
    <mergeCell ref="H7:H8"/>
    <mergeCell ref="I7:I8"/>
    <mergeCell ref="J7:J8"/>
    <mergeCell ref="L7:L8"/>
    <mergeCell ref="W6:W8"/>
    <mergeCell ref="P7:P8"/>
    <mergeCell ref="N7:N8"/>
    <mergeCell ref="Q7:Q8"/>
    <mergeCell ref="R7:R8"/>
    <mergeCell ref="AI5:AJ6"/>
    <mergeCell ref="X6:Z6"/>
    <mergeCell ref="AA6:AA8"/>
    <mergeCell ref="AB6:AD6"/>
    <mergeCell ref="AE6:AE8"/>
    <mergeCell ref="AI7:AI8"/>
    <mergeCell ref="AF6:AH6"/>
    <mergeCell ref="AF7:AF8"/>
    <mergeCell ref="AG7:AG8"/>
    <mergeCell ref="AH7:AH8"/>
    <mergeCell ref="B1:AJ1"/>
    <mergeCell ref="B2:AJ2"/>
    <mergeCell ref="B3:AJ3"/>
    <mergeCell ref="B5:B8"/>
    <mergeCell ref="C5:C8"/>
    <mergeCell ref="D5:D8"/>
    <mergeCell ref="E5:E8"/>
    <mergeCell ref="F5:F8"/>
    <mergeCell ref="G5:G8"/>
    <mergeCell ref="H5:J6"/>
    <mergeCell ref="K5:K8"/>
    <mergeCell ref="L5:N6"/>
    <mergeCell ref="O5:R5"/>
    <mergeCell ref="W5:Z5"/>
    <mergeCell ref="AA5:AD5"/>
    <mergeCell ref="AE5:AH5"/>
    <mergeCell ref="B1322:V1322"/>
    <mergeCell ref="B1319:K1319"/>
    <mergeCell ref="B1321:O1321"/>
    <mergeCell ref="S5:V5"/>
    <mergeCell ref="T7:T8"/>
    <mergeCell ref="U7:U8"/>
    <mergeCell ref="V7:V8"/>
    <mergeCell ref="O6:O8"/>
    <mergeCell ref="P6:R6"/>
    <mergeCell ref="S6:S8"/>
    <mergeCell ref="T6:V6"/>
    <mergeCell ref="M7:M8"/>
  </mergeCells>
  <conditionalFormatting sqref="AO1089:AO1090 AL1089:AL1090 AL1121 AO1121 AL1:AL10 AO1:AO10 AO1172:AO1196 AL1172:AL1196 AL763 AO763 AO1087 AL1087 AL1212 AO1212 AL1129:AL1131 AO1129:AO1131 AO782:AO784 AL782:AL784 AO1318:AO1319 AL1318:AL1319 AL1338:AL65781 AO1338:AO65781 AL1283:AL1313 AO1283:AO1313 AL817:AL825 AO817:AO825 AL1322:AL1336 AO1322:AO1336">
    <cfRule type="cellIs" dxfId="496" priority="3272" operator="notEqual">
      <formula>0</formula>
    </cfRule>
  </conditionalFormatting>
  <conditionalFormatting sqref="AO764 AL764">
    <cfRule type="cellIs" dxfId="495" priority="3270" operator="notEqual">
      <formula>0</formula>
    </cfRule>
  </conditionalFormatting>
  <conditionalFormatting sqref="AO1337 AL1337">
    <cfRule type="cellIs" dxfId="494" priority="3268" operator="notEqual">
      <formula>0</formula>
    </cfRule>
  </conditionalFormatting>
  <conditionalFormatting sqref="AO1088 AL1088">
    <cfRule type="cellIs" dxfId="493" priority="3266" operator="notEqual">
      <formula>0</formula>
    </cfRule>
  </conditionalFormatting>
  <conditionalFormatting sqref="AO1122:AO1123 AL1122:AL1123">
    <cfRule type="cellIs" dxfId="492" priority="3261" operator="notEqual">
      <formula>0</formula>
    </cfRule>
  </conditionalFormatting>
  <conditionalFormatting sqref="AO774:AO781 AL774:AL781">
    <cfRule type="cellIs" dxfId="491" priority="3249" operator="notEqual">
      <formula>0</formula>
    </cfRule>
  </conditionalFormatting>
  <conditionalFormatting sqref="AO901:AO905 AL901:AL905">
    <cfRule type="cellIs" dxfId="490" priority="3248" operator="notEqual">
      <formula>0</formula>
    </cfRule>
  </conditionalFormatting>
  <conditionalFormatting sqref="AO812:AO816 AL812:AL816">
    <cfRule type="cellIs" dxfId="489" priority="3220" operator="notEqual">
      <formula>0</formula>
    </cfRule>
  </conditionalFormatting>
  <conditionalFormatting sqref="A1283:A1313">
    <cfRule type="duplicateValues" dxfId="488" priority="3273"/>
    <cfRule type="duplicateValues" dxfId="487" priority="3274"/>
  </conditionalFormatting>
  <conditionalFormatting sqref="A1318:A1319 A1:A5 A1172:A1196 A812:A820 A763:A764 A1087:A1090 A1212 A9:A10 A774:A784 A901:A905 A1121:A1123 A1283:A1313 A1129:A1131 A1322:A65781">
    <cfRule type="duplicateValues" dxfId="486" priority="3219" stopIfTrue="1"/>
  </conditionalFormatting>
  <conditionalFormatting sqref="AL1314:AL1317 AO1314:AO1317">
    <cfRule type="cellIs" dxfId="485" priority="3216" operator="notEqual">
      <formula>0</formula>
    </cfRule>
  </conditionalFormatting>
  <conditionalFormatting sqref="A1314:A1317">
    <cfRule type="duplicateValues" dxfId="484" priority="3217"/>
    <cfRule type="duplicateValues" dxfId="483" priority="3218"/>
  </conditionalFormatting>
  <conditionalFormatting sqref="A1314:A1317">
    <cfRule type="duplicateValues" dxfId="482" priority="3215" stopIfTrue="1"/>
  </conditionalFormatting>
  <conditionalFormatting sqref="AO801 AL801">
    <cfRule type="cellIs" dxfId="481" priority="3204" operator="notEqual">
      <formula>0</formula>
    </cfRule>
  </conditionalFormatting>
  <conditionalFormatting sqref="A801">
    <cfRule type="duplicateValues" dxfId="480" priority="3203" stopIfTrue="1"/>
  </conditionalFormatting>
  <conditionalFormatting sqref="AL906:AL940 AO906:AO940">
    <cfRule type="cellIs" dxfId="479" priority="3200" operator="notEqual">
      <formula>0</formula>
    </cfRule>
  </conditionalFormatting>
  <conditionalFormatting sqref="A906:A940">
    <cfRule type="duplicateValues" dxfId="478" priority="3198"/>
    <cfRule type="duplicateValues" dxfId="477" priority="3199"/>
  </conditionalFormatting>
  <conditionalFormatting sqref="A906:A940">
    <cfRule type="duplicateValues" dxfId="476" priority="3197" stopIfTrue="1"/>
  </conditionalFormatting>
  <conditionalFormatting sqref="A901:A905">
    <cfRule type="duplicateValues" dxfId="475" priority="3275"/>
    <cfRule type="duplicateValues" dxfId="474" priority="3276"/>
  </conditionalFormatting>
  <conditionalFormatting sqref="AO807:AO811 AL807:AL811">
    <cfRule type="cellIs" dxfId="473" priority="2674" operator="notEqual">
      <formula>0</formula>
    </cfRule>
  </conditionalFormatting>
  <conditionalFormatting sqref="A807:A811">
    <cfRule type="duplicateValues" dxfId="472" priority="2673" stopIfTrue="1"/>
  </conditionalFormatting>
  <conditionalFormatting sqref="AL1077:AL1081 AO1077:AO1081">
    <cfRule type="cellIs" dxfId="471" priority="2670" operator="notEqual">
      <formula>0</formula>
    </cfRule>
  </conditionalFormatting>
  <conditionalFormatting sqref="A1077:A1081">
    <cfRule type="duplicateValues" dxfId="470" priority="2668"/>
    <cfRule type="duplicateValues" dxfId="469" priority="2669"/>
  </conditionalFormatting>
  <conditionalFormatting sqref="A1077:A1081">
    <cfRule type="duplicateValues" dxfId="468" priority="2667" stopIfTrue="1"/>
  </conditionalFormatting>
  <conditionalFormatting sqref="AL1082:AL1086 AO1082:AO1086">
    <cfRule type="cellIs" dxfId="467" priority="2664" operator="notEqual">
      <formula>0</formula>
    </cfRule>
  </conditionalFormatting>
  <conditionalFormatting sqref="A1082:A1086">
    <cfRule type="duplicateValues" dxfId="466" priority="2662"/>
    <cfRule type="duplicateValues" dxfId="465" priority="2663"/>
  </conditionalFormatting>
  <conditionalFormatting sqref="A1082:A1086">
    <cfRule type="duplicateValues" dxfId="464" priority="2661" stopIfTrue="1"/>
  </conditionalFormatting>
  <conditionalFormatting sqref="AO1207:AO1211 AL1207:AL1211">
    <cfRule type="cellIs" dxfId="463" priority="2656" operator="notEqual">
      <formula>0</formula>
    </cfRule>
  </conditionalFormatting>
  <conditionalFormatting sqref="A1207:A1211">
    <cfRule type="duplicateValues" dxfId="462" priority="2655" stopIfTrue="1"/>
  </conditionalFormatting>
  <conditionalFormatting sqref="A1207:A1211">
    <cfRule type="duplicateValues" dxfId="461" priority="2657"/>
    <cfRule type="duplicateValues" dxfId="460" priority="2658"/>
  </conditionalFormatting>
  <conditionalFormatting sqref="A1172:A1196">
    <cfRule type="duplicateValues" dxfId="459" priority="3282"/>
    <cfRule type="duplicateValues" dxfId="458" priority="3283"/>
  </conditionalFormatting>
  <conditionalFormatting sqref="AO1197:AO1201 AL1197:AL1201">
    <cfRule type="cellIs" dxfId="457" priority="2650" operator="notEqual">
      <formula>0</formula>
    </cfRule>
  </conditionalFormatting>
  <conditionalFormatting sqref="A1197:A1201">
    <cfRule type="duplicateValues" dxfId="456" priority="2649" stopIfTrue="1"/>
  </conditionalFormatting>
  <conditionalFormatting sqref="A1197:A1201">
    <cfRule type="duplicateValues" dxfId="455" priority="2651"/>
    <cfRule type="duplicateValues" dxfId="454" priority="2652"/>
  </conditionalFormatting>
  <conditionalFormatting sqref="AO1202:AO1206 AL1202:AL1206">
    <cfRule type="cellIs" dxfId="453" priority="2644" operator="notEqual">
      <formula>0</formula>
    </cfRule>
  </conditionalFormatting>
  <conditionalFormatting sqref="A1202:A1206">
    <cfRule type="duplicateValues" dxfId="452" priority="2643" stopIfTrue="1"/>
  </conditionalFormatting>
  <conditionalFormatting sqref="A1202:A1206">
    <cfRule type="duplicateValues" dxfId="451" priority="2645"/>
    <cfRule type="duplicateValues" dxfId="450" priority="2646"/>
  </conditionalFormatting>
  <conditionalFormatting sqref="AO802:AO806 AL802:AL806">
    <cfRule type="cellIs" dxfId="449" priority="2640" operator="notEqual">
      <formula>0</formula>
    </cfRule>
  </conditionalFormatting>
  <conditionalFormatting sqref="A802:A806">
    <cfRule type="duplicateValues" dxfId="448" priority="2639" stopIfTrue="1"/>
  </conditionalFormatting>
  <conditionalFormatting sqref="AL1032:AL1036 AO1032:AO1036">
    <cfRule type="cellIs" dxfId="447" priority="2636" operator="notEqual">
      <formula>0</formula>
    </cfRule>
  </conditionalFormatting>
  <conditionalFormatting sqref="A1032:A1036">
    <cfRule type="duplicateValues" dxfId="446" priority="2634"/>
    <cfRule type="duplicateValues" dxfId="445" priority="2635"/>
  </conditionalFormatting>
  <conditionalFormatting sqref="A1032:A1036">
    <cfRule type="duplicateValues" dxfId="444" priority="2633" stopIfTrue="1"/>
  </conditionalFormatting>
  <conditionalFormatting sqref="AL1002:AL1006 AO1002:AO1006">
    <cfRule type="cellIs" dxfId="443" priority="2630" operator="notEqual">
      <formula>0</formula>
    </cfRule>
  </conditionalFormatting>
  <conditionalFormatting sqref="A1002:A1006">
    <cfRule type="duplicateValues" dxfId="442" priority="2628"/>
    <cfRule type="duplicateValues" dxfId="441" priority="2629"/>
  </conditionalFormatting>
  <conditionalFormatting sqref="A1002:A1006">
    <cfRule type="duplicateValues" dxfId="440" priority="2627" stopIfTrue="1"/>
  </conditionalFormatting>
  <conditionalFormatting sqref="AL1007:AL1011 AO1007:AO1011">
    <cfRule type="cellIs" dxfId="439" priority="2624" operator="notEqual">
      <formula>0</formula>
    </cfRule>
  </conditionalFormatting>
  <conditionalFormatting sqref="A1007:A1011">
    <cfRule type="duplicateValues" dxfId="438" priority="2622"/>
    <cfRule type="duplicateValues" dxfId="437" priority="2623"/>
  </conditionalFormatting>
  <conditionalFormatting sqref="A1007:A1011">
    <cfRule type="duplicateValues" dxfId="436" priority="2621" stopIfTrue="1"/>
  </conditionalFormatting>
  <conditionalFormatting sqref="AL1012:AL1016 AO1012:AO1016">
    <cfRule type="cellIs" dxfId="435" priority="2618" operator="notEqual">
      <formula>0</formula>
    </cfRule>
  </conditionalFormatting>
  <conditionalFormatting sqref="A1012:A1016">
    <cfRule type="duplicateValues" dxfId="434" priority="2616"/>
    <cfRule type="duplicateValues" dxfId="433" priority="2617"/>
  </conditionalFormatting>
  <conditionalFormatting sqref="A1012:A1016">
    <cfRule type="duplicateValues" dxfId="432" priority="2615" stopIfTrue="1"/>
  </conditionalFormatting>
  <conditionalFormatting sqref="AL1017:AL1021 AO1017:AO1021">
    <cfRule type="cellIs" dxfId="431" priority="2612" operator="notEqual">
      <formula>0</formula>
    </cfRule>
  </conditionalFormatting>
  <conditionalFormatting sqref="A1017:A1021">
    <cfRule type="duplicateValues" dxfId="430" priority="2610"/>
    <cfRule type="duplicateValues" dxfId="429" priority="2611"/>
  </conditionalFormatting>
  <conditionalFormatting sqref="A1017:A1021">
    <cfRule type="duplicateValues" dxfId="428" priority="2609" stopIfTrue="1"/>
  </conditionalFormatting>
  <conditionalFormatting sqref="AL1022:AL1026 AO1022:AO1026">
    <cfRule type="cellIs" dxfId="427" priority="2606" operator="notEqual">
      <formula>0</formula>
    </cfRule>
  </conditionalFormatting>
  <conditionalFormatting sqref="A1022:A1026">
    <cfRule type="duplicateValues" dxfId="426" priority="2604"/>
    <cfRule type="duplicateValues" dxfId="425" priority="2605"/>
  </conditionalFormatting>
  <conditionalFormatting sqref="A1022:A1026">
    <cfRule type="duplicateValues" dxfId="424" priority="2603" stopIfTrue="1"/>
  </conditionalFormatting>
  <conditionalFormatting sqref="AL1027:AL1031 AO1027:AO1031">
    <cfRule type="cellIs" dxfId="423" priority="2600" operator="notEqual">
      <formula>0</formula>
    </cfRule>
  </conditionalFormatting>
  <conditionalFormatting sqref="A1027:A1031">
    <cfRule type="duplicateValues" dxfId="422" priority="2598"/>
    <cfRule type="duplicateValues" dxfId="421" priority="2599"/>
  </conditionalFormatting>
  <conditionalFormatting sqref="A1027:A1031">
    <cfRule type="duplicateValues" dxfId="420" priority="2597" stopIfTrue="1"/>
  </conditionalFormatting>
  <conditionalFormatting sqref="BL941:BM941">
    <cfRule type="cellIs" dxfId="419" priority="2170" stopIfTrue="1" operator="lessThan">
      <formula>0</formula>
    </cfRule>
  </conditionalFormatting>
  <conditionalFormatting sqref="AO765:AO767 AL765:AL767">
    <cfRule type="cellIs" dxfId="418" priority="2169" operator="notEqual">
      <formula>0</formula>
    </cfRule>
  </conditionalFormatting>
  <conditionalFormatting sqref="AO768 AL768">
    <cfRule type="cellIs" dxfId="417" priority="2168" operator="notEqual">
      <formula>0</formula>
    </cfRule>
  </conditionalFormatting>
  <conditionalFormatting sqref="AL769:AL773 AO769:AO773">
    <cfRule type="cellIs" dxfId="416" priority="2167" operator="notEqual">
      <formula>0</formula>
    </cfRule>
  </conditionalFormatting>
  <conditionalFormatting sqref="A765:A773">
    <cfRule type="duplicateValues" dxfId="415" priority="2166" stopIfTrue="1"/>
  </conditionalFormatting>
  <conditionalFormatting sqref="AQ765:AT773 AQ821:AT825">
    <cfRule type="cellIs" dxfId="414" priority="2165" stopIfTrue="1" operator="notEqual">
      <formula>0</formula>
    </cfRule>
  </conditionalFormatting>
  <conditionalFormatting sqref="AU765:AY773 AU821:AY825">
    <cfRule type="cellIs" dxfId="413" priority="2164" stopIfTrue="1" operator="notEqual">
      <formula>0</formula>
    </cfRule>
  </conditionalFormatting>
  <conditionalFormatting sqref="AZ769:BC769">
    <cfRule type="cellIs" dxfId="412" priority="2163" stopIfTrue="1" operator="notEqual">
      <formula>0</formula>
    </cfRule>
  </conditionalFormatting>
  <conditionalFormatting sqref="BD769:BG769">
    <cfRule type="cellIs" dxfId="411" priority="2162" stopIfTrue="1" operator="notEqual">
      <formula>0</formula>
    </cfRule>
  </conditionalFormatting>
  <conditionalFormatting sqref="BL765:BM773">
    <cfRule type="cellIs" dxfId="410" priority="2161" stopIfTrue="1" operator="lessThan">
      <formula>0</formula>
    </cfRule>
  </conditionalFormatting>
  <conditionalFormatting sqref="AL786:AL790 AO786:AO790">
    <cfRule type="cellIs" dxfId="409" priority="2160" operator="notEqual">
      <formula>0</formula>
    </cfRule>
  </conditionalFormatting>
  <conditionalFormatting sqref="A786:A790">
    <cfRule type="duplicateValues" dxfId="408" priority="2159" stopIfTrue="1"/>
  </conditionalFormatting>
  <conditionalFormatting sqref="AQ786:AT790">
    <cfRule type="cellIs" dxfId="407" priority="2158" stopIfTrue="1" operator="notEqual">
      <formula>0</formula>
    </cfRule>
  </conditionalFormatting>
  <conditionalFormatting sqref="AU786:AY790">
    <cfRule type="cellIs" dxfId="406" priority="2157" stopIfTrue="1" operator="notEqual">
      <formula>0</formula>
    </cfRule>
  </conditionalFormatting>
  <conditionalFormatting sqref="AO785 AL785">
    <cfRule type="cellIs" dxfId="405" priority="2156" operator="notEqual">
      <formula>0</formula>
    </cfRule>
  </conditionalFormatting>
  <conditionalFormatting sqref="A785">
    <cfRule type="duplicateValues" dxfId="404" priority="2155" stopIfTrue="1"/>
  </conditionalFormatting>
  <conditionalFormatting sqref="AQ785:AT785">
    <cfRule type="cellIs" dxfId="403" priority="2154" stopIfTrue="1" operator="notEqual">
      <formula>0</formula>
    </cfRule>
  </conditionalFormatting>
  <conditionalFormatting sqref="AU785:AY785">
    <cfRule type="cellIs" dxfId="402" priority="2153" stopIfTrue="1" operator="notEqual">
      <formula>0</formula>
    </cfRule>
  </conditionalFormatting>
  <conditionalFormatting sqref="AZ786:BC786">
    <cfRule type="cellIs" dxfId="401" priority="2152" stopIfTrue="1" operator="notEqual">
      <formula>0</formula>
    </cfRule>
  </conditionalFormatting>
  <conditionalFormatting sqref="BD786:BG786">
    <cfRule type="cellIs" dxfId="400" priority="2151" stopIfTrue="1" operator="notEqual">
      <formula>0</formula>
    </cfRule>
  </conditionalFormatting>
  <conditionalFormatting sqref="BL785:BM790">
    <cfRule type="cellIs" dxfId="399" priority="2150" stopIfTrue="1" operator="lessThan">
      <formula>0</formula>
    </cfRule>
  </conditionalFormatting>
  <conditionalFormatting sqref="AL941 AO941">
    <cfRule type="cellIs" dxfId="398" priority="2107" operator="notEqual">
      <formula>0</formula>
    </cfRule>
  </conditionalFormatting>
  <conditionalFormatting sqref="AQ941:AT941">
    <cfRule type="cellIs" dxfId="397" priority="2103" stopIfTrue="1" operator="notEqual">
      <formula>0</formula>
    </cfRule>
  </conditionalFormatting>
  <conditionalFormatting sqref="AU941:AY941">
    <cfRule type="cellIs" dxfId="396" priority="2102" stopIfTrue="1" operator="notEqual">
      <formula>0</formula>
    </cfRule>
  </conditionalFormatting>
  <conditionalFormatting sqref="AO1116:AO1120 AL1116:AL1120">
    <cfRule type="cellIs" dxfId="395" priority="2003" operator="notEqual">
      <formula>0</formula>
    </cfRule>
  </conditionalFormatting>
  <conditionalFormatting sqref="A1116:A1120">
    <cfRule type="duplicateValues" dxfId="394" priority="2004" stopIfTrue="1"/>
  </conditionalFormatting>
  <conditionalFormatting sqref="AL791:AL795 AO791:AO795">
    <cfRule type="cellIs" dxfId="393" priority="1567" operator="notEqual">
      <formula>0</formula>
    </cfRule>
  </conditionalFormatting>
  <conditionalFormatting sqref="A791:A795">
    <cfRule type="duplicateValues" dxfId="392" priority="1568" stopIfTrue="1"/>
  </conditionalFormatting>
  <conditionalFormatting sqref="AO957:AO961 AL957:AL961">
    <cfRule type="cellIs" dxfId="391" priority="1529" operator="notEqual">
      <formula>0</formula>
    </cfRule>
  </conditionalFormatting>
  <conditionalFormatting sqref="A957:A961">
    <cfRule type="duplicateValues" dxfId="390" priority="1528" stopIfTrue="1"/>
  </conditionalFormatting>
  <conditionalFormatting sqref="A941">
    <cfRule type="duplicateValues" dxfId="389" priority="3295" stopIfTrue="1"/>
  </conditionalFormatting>
  <conditionalFormatting sqref="A56:A85 A91:A120 A126:A140">
    <cfRule type="duplicateValues" dxfId="388" priority="1402"/>
    <cfRule type="duplicateValues" dxfId="387" priority="1403"/>
  </conditionalFormatting>
  <conditionalFormatting sqref="A56:A85 A91:A120 A126:A140 A239:A288 A146:A152 A158:A233 A470:A697 A294:A299">
    <cfRule type="duplicateValues" dxfId="386" priority="1392" stopIfTrue="1"/>
  </conditionalFormatting>
  <conditionalFormatting sqref="AZ821:BC821">
    <cfRule type="cellIs" dxfId="385" priority="617" stopIfTrue="1" operator="notEqual">
      <formula>0</formula>
    </cfRule>
  </conditionalFormatting>
  <conditionalFormatting sqref="BD821:BG821">
    <cfRule type="cellIs" dxfId="384" priority="616" stopIfTrue="1" operator="notEqual">
      <formula>0</formula>
    </cfRule>
  </conditionalFormatting>
  <conditionalFormatting sqref="AO1124:AO1128 AL1124:AL1128">
    <cfRule type="cellIs" dxfId="383" priority="460" operator="notEqual">
      <formula>0</formula>
    </cfRule>
  </conditionalFormatting>
  <conditionalFormatting sqref="A1124:A1128">
    <cfRule type="duplicateValues" dxfId="382" priority="459" stopIfTrue="1"/>
  </conditionalFormatting>
  <conditionalFormatting sqref="AQ1124:AT1128">
    <cfRule type="cellIs" dxfId="381" priority="458" stopIfTrue="1" operator="notEqual">
      <formula>0</formula>
    </cfRule>
  </conditionalFormatting>
  <conditionalFormatting sqref="AU1124:AY1128">
    <cfRule type="cellIs" dxfId="380" priority="457" stopIfTrue="1" operator="notEqual">
      <formula>0</formula>
    </cfRule>
  </conditionalFormatting>
  <conditionalFormatting sqref="AZ1124:BC1124">
    <cfRule type="cellIs" dxfId="379" priority="456" stopIfTrue="1" operator="notEqual">
      <formula>0</formula>
    </cfRule>
  </conditionalFormatting>
  <conditionalFormatting sqref="BD1124:BG1124">
    <cfRule type="cellIs" dxfId="378" priority="455" stopIfTrue="1" operator="notEqual">
      <formula>0</formula>
    </cfRule>
  </conditionalFormatting>
  <conditionalFormatting sqref="AL1132:AL1136 AO1132:AO1136">
    <cfRule type="cellIs" dxfId="377" priority="412" operator="notEqual">
      <formula>0</formula>
    </cfRule>
  </conditionalFormatting>
  <conditionalFormatting sqref="A1132:A1136">
    <cfRule type="duplicateValues" dxfId="376" priority="411" stopIfTrue="1"/>
  </conditionalFormatting>
  <conditionalFormatting sqref="A1132:A1136">
    <cfRule type="duplicateValues" dxfId="375" priority="413"/>
    <cfRule type="duplicateValues" dxfId="374" priority="414"/>
  </conditionalFormatting>
  <conditionalFormatting sqref="AQ1132:AT1136">
    <cfRule type="cellIs" dxfId="373" priority="410" stopIfTrue="1" operator="notEqual">
      <formula>0</formula>
    </cfRule>
  </conditionalFormatting>
  <conditionalFormatting sqref="AU1132:AY1136">
    <cfRule type="cellIs" dxfId="372" priority="409" stopIfTrue="1" operator="notEqual">
      <formula>0</formula>
    </cfRule>
  </conditionalFormatting>
  <conditionalFormatting sqref="AZ1132:BC1132">
    <cfRule type="cellIs" dxfId="371" priority="408" stopIfTrue="1" operator="notEqual">
      <formula>0</formula>
    </cfRule>
  </conditionalFormatting>
  <conditionalFormatting sqref="BD1132:BG1132">
    <cfRule type="cellIs" dxfId="370" priority="407" stopIfTrue="1" operator="notEqual">
      <formula>0</formula>
    </cfRule>
  </conditionalFormatting>
  <conditionalFormatting sqref="A1268:A1282">
    <cfRule type="duplicateValues" dxfId="369" priority="403" stopIfTrue="1"/>
  </conditionalFormatting>
  <conditionalFormatting sqref="BL1072:BM1076">
    <cfRule type="cellIs" dxfId="368" priority="366" stopIfTrue="1" operator="lessThan">
      <formula>0</formula>
    </cfRule>
  </conditionalFormatting>
  <conditionalFormatting sqref="AL1072:AL1076 AO1072:AO1076">
    <cfRule type="cellIs" dxfId="367" priority="363" operator="notEqual">
      <formula>0</formula>
    </cfRule>
  </conditionalFormatting>
  <conditionalFormatting sqref="A1073:A1076">
    <cfRule type="duplicateValues" dxfId="366" priority="362" stopIfTrue="1"/>
  </conditionalFormatting>
  <conditionalFormatting sqref="AQ1072:AT1076">
    <cfRule type="cellIs" dxfId="365" priority="361" stopIfTrue="1" operator="notEqual">
      <formula>0</formula>
    </cfRule>
  </conditionalFormatting>
  <conditionalFormatting sqref="AU1072:AY1076">
    <cfRule type="cellIs" dxfId="364" priority="360" stopIfTrue="1" operator="notEqual">
      <formula>0</formula>
    </cfRule>
  </conditionalFormatting>
  <conditionalFormatting sqref="A1073:A1076">
    <cfRule type="duplicateValues" dxfId="363" priority="364"/>
    <cfRule type="duplicateValues" dxfId="362" priority="365"/>
  </conditionalFormatting>
  <conditionalFormatting sqref="AZ1072:BC1072">
    <cfRule type="cellIs" dxfId="361" priority="359" stopIfTrue="1" operator="notEqual">
      <formula>0</formula>
    </cfRule>
  </conditionalFormatting>
  <conditionalFormatting sqref="BD1072:BG1072">
    <cfRule type="cellIs" dxfId="360" priority="358" stopIfTrue="1" operator="notEqual">
      <formula>0</formula>
    </cfRule>
  </conditionalFormatting>
  <conditionalFormatting sqref="A1072">
    <cfRule type="duplicateValues" dxfId="359" priority="355" stopIfTrue="1"/>
  </conditionalFormatting>
  <conditionalFormatting sqref="A1072">
    <cfRule type="duplicateValues" dxfId="358" priority="356"/>
    <cfRule type="duplicateValues" dxfId="357" priority="357"/>
  </conditionalFormatting>
  <conditionalFormatting sqref="A16:A45">
    <cfRule type="duplicateValues" dxfId="356" priority="353"/>
    <cfRule type="duplicateValues" dxfId="355" priority="354"/>
  </conditionalFormatting>
  <conditionalFormatting sqref="A195:A204">
    <cfRule type="duplicateValues" dxfId="354" priority="351"/>
    <cfRule type="duplicateValues" dxfId="353" priority="352"/>
  </conditionalFormatting>
  <conditionalFormatting sqref="A470:A574">
    <cfRule type="duplicateValues" dxfId="352" priority="349"/>
    <cfRule type="duplicateValues" dxfId="351" priority="350"/>
  </conditionalFormatting>
  <conditionalFormatting sqref="A649:A658">
    <cfRule type="duplicateValues" dxfId="350" priority="347"/>
    <cfRule type="duplicateValues" dxfId="349" priority="348"/>
  </conditionalFormatting>
  <conditionalFormatting sqref="A683:A697">
    <cfRule type="duplicateValues" dxfId="348" priority="345"/>
    <cfRule type="duplicateValues" dxfId="347" priority="346"/>
  </conditionalFormatting>
  <conditionalFormatting sqref="A11:A45">
    <cfRule type="duplicateValues" dxfId="346" priority="344" stopIfTrue="1"/>
  </conditionalFormatting>
  <conditionalFormatting sqref="A46:A50">
    <cfRule type="duplicateValues" dxfId="345" priority="342"/>
    <cfRule type="duplicateValues" dxfId="344" priority="343"/>
  </conditionalFormatting>
  <conditionalFormatting sqref="A46:A50">
    <cfRule type="duplicateValues" dxfId="343" priority="341" stopIfTrue="1"/>
  </conditionalFormatting>
  <conditionalFormatting sqref="A51:A55">
    <cfRule type="duplicateValues" dxfId="342" priority="339"/>
    <cfRule type="duplicateValues" dxfId="341" priority="340"/>
  </conditionalFormatting>
  <conditionalFormatting sqref="A51:A55">
    <cfRule type="duplicateValues" dxfId="340" priority="338" stopIfTrue="1"/>
  </conditionalFormatting>
  <conditionalFormatting sqref="A86:A90">
    <cfRule type="duplicateValues" dxfId="339" priority="336"/>
    <cfRule type="duplicateValues" dxfId="338" priority="337"/>
  </conditionalFormatting>
  <conditionalFormatting sqref="A86:A90">
    <cfRule type="duplicateValues" dxfId="337" priority="335" stopIfTrue="1"/>
  </conditionalFormatting>
  <conditionalFormatting sqref="A121:A125">
    <cfRule type="duplicateValues" dxfId="336" priority="333"/>
    <cfRule type="duplicateValues" dxfId="335" priority="334"/>
  </conditionalFormatting>
  <conditionalFormatting sqref="A121:A125">
    <cfRule type="duplicateValues" dxfId="334" priority="332" stopIfTrue="1"/>
  </conditionalFormatting>
  <conditionalFormatting sqref="A234:A238">
    <cfRule type="duplicateValues" dxfId="333" priority="331" stopIfTrue="1"/>
  </conditionalFormatting>
  <conditionalFormatting sqref="A758:A762">
    <cfRule type="duplicateValues" dxfId="332" priority="329"/>
    <cfRule type="duplicateValues" dxfId="331" priority="330"/>
  </conditionalFormatting>
  <conditionalFormatting sqref="A758:A762">
    <cfRule type="duplicateValues" dxfId="330" priority="328" stopIfTrue="1"/>
  </conditionalFormatting>
  <conditionalFormatting sqref="A698:A702">
    <cfRule type="duplicateValues" dxfId="329" priority="326"/>
    <cfRule type="duplicateValues" dxfId="328" priority="327"/>
  </conditionalFormatting>
  <conditionalFormatting sqref="A698:A702">
    <cfRule type="duplicateValues" dxfId="327" priority="325" stopIfTrue="1"/>
  </conditionalFormatting>
  <conditionalFormatting sqref="A703:A707">
    <cfRule type="duplicateValues" dxfId="326" priority="323"/>
    <cfRule type="duplicateValues" dxfId="325" priority="324"/>
  </conditionalFormatting>
  <conditionalFormatting sqref="A703:A707">
    <cfRule type="duplicateValues" dxfId="324" priority="322" stopIfTrue="1"/>
  </conditionalFormatting>
  <conditionalFormatting sqref="A708:A712">
    <cfRule type="duplicateValues" dxfId="323" priority="320"/>
    <cfRule type="duplicateValues" dxfId="322" priority="321"/>
  </conditionalFormatting>
  <conditionalFormatting sqref="A708:A712">
    <cfRule type="duplicateValues" dxfId="321" priority="319" stopIfTrue="1"/>
  </conditionalFormatting>
  <conditionalFormatting sqref="A713:A717">
    <cfRule type="duplicateValues" dxfId="320" priority="317"/>
    <cfRule type="duplicateValues" dxfId="319" priority="318"/>
  </conditionalFormatting>
  <conditionalFormatting sqref="A713:A717">
    <cfRule type="duplicateValues" dxfId="318" priority="316" stopIfTrue="1"/>
  </conditionalFormatting>
  <conditionalFormatting sqref="A718:A722">
    <cfRule type="duplicateValues" dxfId="317" priority="314"/>
    <cfRule type="duplicateValues" dxfId="316" priority="315"/>
  </conditionalFormatting>
  <conditionalFormatting sqref="A718:A722">
    <cfRule type="duplicateValues" dxfId="315" priority="313" stopIfTrue="1"/>
  </conditionalFormatting>
  <conditionalFormatting sqref="A723:A727">
    <cfRule type="duplicateValues" dxfId="314" priority="311"/>
    <cfRule type="duplicateValues" dxfId="313" priority="312"/>
  </conditionalFormatting>
  <conditionalFormatting sqref="A723:A727">
    <cfRule type="duplicateValues" dxfId="312" priority="310" stopIfTrue="1"/>
  </conditionalFormatting>
  <conditionalFormatting sqref="A728:A732">
    <cfRule type="duplicateValues" dxfId="311" priority="308"/>
    <cfRule type="duplicateValues" dxfId="310" priority="309"/>
  </conditionalFormatting>
  <conditionalFormatting sqref="A728:A732">
    <cfRule type="duplicateValues" dxfId="309" priority="307" stopIfTrue="1"/>
  </conditionalFormatting>
  <conditionalFormatting sqref="A733:A737">
    <cfRule type="duplicateValues" dxfId="308" priority="305"/>
    <cfRule type="duplicateValues" dxfId="307" priority="306"/>
  </conditionalFormatting>
  <conditionalFormatting sqref="A733:A737">
    <cfRule type="duplicateValues" dxfId="306" priority="304" stopIfTrue="1"/>
  </conditionalFormatting>
  <conditionalFormatting sqref="A738:A742">
    <cfRule type="duplicateValues" dxfId="305" priority="302"/>
    <cfRule type="duplicateValues" dxfId="304" priority="303"/>
  </conditionalFormatting>
  <conditionalFormatting sqref="A738:A742">
    <cfRule type="duplicateValues" dxfId="303" priority="301" stopIfTrue="1"/>
  </conditionalFormatting>
  <conditionalFormatting sqref="A743:A747">
    <cfRule type="duplicateValues" dxfId="302" priority="299"/>
    <cfRule type="duplicateValues" dxfId="301" priority="300"/>
  </conditionalFormatting>
  <conditionalFormatting sqref="A743:A747">
    <cfRule type="duplicateValues" dxfId="300" priority="298" stopIfTrue="1"/>
  </conditionalFormatting>
  <conditionalFormatting sqref="A748:A752">
    <cfRule type="duplicateValues" dxfId="299" priority="296"/>
    <cfRule type="duplicateValues" dxfId="298" priority="297"/>
  </conditionalFormatting>
  <conditionalFormatting sqref="A748:A752">
    <cfRule type="duplicateValues" dxfId="297" priority="295" stopIfTrue="1"/>
  </conditionalFormatting>
  <conditionalFormatting sqref="A753:A757">
    <cfRule type="duplicateValues" dxfId="296" priority="293"/>
    <cfRule type="duplicateValues" dxfId="295" priority="294"/>
  </conditionalFormatting>
  <conditionalFormatting sqref="A753:A757">
    <cfRule type="duplicateValues" dxfId="294" priority="292" stopIfTrue="1"/>
  </conditionalFormatting>
  <conditionalFormatting sqref="A141:A145">
    <cfRule type="duplicateValues" dxfId="293" priority="290"/>
    <cfRule type="duplicateValues" dxfId="292" priority="291"/>
  </conditionalFormatting>
  <conditionalFormatting sqref="A141:A145">
    <cfRule type="duplicateValues" dxfId="291" priority="289" stopIfTrue="1"/>
  </conditionalFormatting>
  <conditionalFormatting sqref="A153:A157">
    <cfRule type="duplicateValues" dxfId="290" priority="288" stopIfTrue="1"/>
  </conditionalFormatting>
  <conditionalFormatting sqref="A300:A304">
    <cfRule type="duplicateValues" dxfId="289" priority="286"/>
    <cfRule type="duplicateValues" dxfId="288" priority="287"/>
  </conditionalFormatting>
  <conditionalFormatting sqref="A300:A304">
    <cfRule type="duplicateValues" dxfId="287" priority="285" stopIfTrue="1"/>
  </conditionalFormatting>
  <conditionalFormatting sqref="A306:A309">
    <cfRule type="duplicateValues" dxfId="286" priority="283"/>
    <cfRule type="duplicateValues" dxfId="285" priority="284"/>
  </conditionalFormatting>
  <conditionalFormatting sqref="A306:A309">
    <cfRule type="duplicateValues" dxfId="284" priority="282" stopIfTrue="1"/>
  </conditionalFormatting>
  <conditionalFormatting sqref="A311:A314">
    <cfRule type="duplicateValues" dxfId="283" priority="280"/>
    <cfRule type="duplicateValues" dxfId="282" priority="281"/>
  </conditionalFormatting>
  <conditionalFormatting sqref="A311:A314">
    <cfRule type="duplicateValues" dxfId="281" priority="279" stopIfTrue="1"/>
  </conditionalFormatting>
  <conditionalFormatting sqref="A316:A319">
    <cfRule type="duplicateValues" dxfId="280" priority="277"/>
    <cfRule type="duplicateValues" dxfId="279" priority="278"/>
  </conditionalFormatting>
  <conditionalFormatting sqref="A316:A319">
    <cfRule type="duplicateValues" dxfId="278" priority="276" stopIfTrue="1"/>
  </conditionalFormatting>
  <conditionalFormatting sqref="A321:A324">
    <cfRule type="duplicateValues" dxfId="277" priority="274"/>
    <cfRule type="duplicateValues" dxfId="276" priority="275"/>
  </conditionalFormatting>
  <conditionalFormatting sqref="A321:A324">
    <cfRule type="duplicateValues" dxfId="275" priority="273" stopIfTrue="1"/>
  </conditionalFormatting>
  <conditionalFormatting sqref="A326:A329">
    <cfRule type="duplicateValues" dxfId="274" priority="271"/>
    <cfRule type="duplicateValues" dxfId="273" priority="272"/>
  </conditionalFormatting>
  <conditionalFormatting sqref="A326:A329">
    <cfRule type="duplicateValues" dxfId="272" priority="270" stopIfTrue="1"/>
  </conditionalFormatting>
  <conditionalFormatting sqref="A331:A334">
    <cfRule type="duplicateValues" dxfId="271" priority="268"/>
    <cfRule type="duplicateValues" dxfId="270" priority="269"/>
  </conditionalFormatting>
  <conditionalFormatting sqref="A331:A334">
    <cfRule type="duplicateValues" dxfId="269" priority="267" stopIfTrue="1"/>
  </conditionalFormatting>
  <conditionalFormatting sqref="A336:A339">
    <cfRule type="duplicateValues" dxfId="268" priority="265"/>
    <cfRule type="duplicateValues" dxfId="267" priority="266"/>
  </conditionalFormatting>
  <conditionalFormatting sqref="A336:A339">
    <cfRule type="duplicateValues" dxfId="266" priority="264" stopIfTrue="1"/>
  </conditionalFormatting>
  <conditionalFormatting sqref="A341:A344">
    <cfRule type="duplicateValues" dxfId="265" priority="262"/>
    <cfRule type="duplicateValues" dxfId="264" priority="263"/>
  </conditionalFormatting>
  <conditionalFormatting sqref="A341:A344">
    <cfRule type="duplicateValues" dxfId="263" priority="261" stopIfTrue="1"/>
  </conditionalFormatting>
  <conditionalFormatting sqref="A346:A349">
    <cfRule type="duplicateValues" dxfId="262" priority="259"/>
    <cfRule type="duplicateValues" dxfId="261" priority="260"/>
  </conditionalFormatting>
  <conditionalFormatting sqref="A346:A349">
    <cfRule type="duplicateValues" dxfId="260" priority="258" stopIfTrue="1"/>
  </conditionalFormatting>
  <conditionalFormatting sqref="A351:A354">
    <cfRule type="duplicateValues" dxfId="259" priority="256"/>
    <cfRule type="duplicateValues" dxfId="258" priority="257"/>
  </conditionalFormatting>
  <conditionalFormatting sqref="A351:A354">
    <cfRule type="duplicateValues" dxfId="257" priority="255" stopIfTrue="1"/>
  </conditionalFormatting>
  <conditionalFormatting sqref="A356:A359">
    <cfRule type="duplicateValues" dxfId="256" priority="253"/>
    <cfRule type="duplicateValues" dxfId="255" priority="254"/>
  </conditionalFormatting>
  <conditionalFormatting sqref="A356:A359">
    <cfRule type="duplicateValues" dxfId="254" priority="252" stopIfTrue="1"/>
  </conditionalFormatting>
  <conditionalFormatting sqref="A361:A364">
    <cfRule type="duplicateValues" dxfId="253" priority="250"/>
    <cfRule type="duplicateValues" dxfId="252" priority="251"/>
  </conditionalFormatting>
  <conditionalFormatting sqref="A361:A364">
    <cfRule type="duplicateValues" dxfId="251" priority="249" stopIfTrue="1"/>
  </conditionalFormatting>
  <conditionalFormatting sqref="A366:A369">
    <cfRule type="duplicateValues" dxfId="250" priority="247"/>
    <cfRule type="duplicateValues" dxfId="249" priority="248"/>
  </conditionalFormatting>
  <conditionalFormatting sqref="A366:A369">
    <cfRule type="duplicateValues" dxfId="248" priority="246" stopIfTrue="1"/>
  </conditionalFormatting>
  <conditionalFormatting sqref="A371:A374">
    <cfRule type="duplicateValues" dxfId="247" priority="244"/>
    <cfRule type="duplicateValues" dxfId="246" priority="245"/>
  </conditionalFormatting>
  <conditionalFormatting sqref="A371:A374">
    <cfRule type="duplicateValues" dxfId="245" priority="243" stopIfTrue="1"/>
  </conditionalFormatting>
  <conditionalFormatting sqref="A376:A379">
    <cfRule type="duplicateValues" dxfId="244" priority="241"/>
    <cfRule type="duplicateValues" dxfId="243" priority="242"/>
  </conditionalFormatting>
  <conditionalFormatting sqref="A376:A379">
    <cfRule type="duplicateValues" dxfId="242" priority="240" stopIfTrue="1"/>
  </conditionalFormatting>
  <conditionalFormatting sqref="A381:A384">
    <cfRule type="duplicateValues" dxfId="241" priority="238"/>
    <cfRule type="duplicateValues" dxfId="240" priority="239"/>
  </conditionalFormatting>
  <conditionalFormatting sqref="A381:A384">
    <cfRule type="duplicateValues" dxfId="239" priority="237" stopIfTrue="1"/>
  </conditionalFormatting>
  <conditionalFormatting sqref="A386:A389">
    <cfRule type="duplicateValues" dxfId="238" priority="235"/>
    <cfRule type="duplicateValues" dxfId="237" priority="236"/>
  </conditionalFormatting>
  <conditionalFormatting sqref="A386:A389">
    <cfRule type="duplicateValues" dxfId="236" priority="234" stopIfTrue="1"/>
  </conditionalFormatting>
  <conditionalFormatting sqref="A391:A394">
    <cfRule type="duplicateValues" dxfId="235" priority="232"/>
    <cfRule type="duplicateValues" dxfId="234" priority="233"/>
  </conditionalFormatting>
  <conditionalFormatting sqref="A391:A394">
    <cfRule type="duplicateValues" dxfId="233" priority="231" stopIfTrue="1"/>
  </conditionalFormatting>
  <conditionalFormatting sqref="A396:A399">
    <cfRule type="duplicateValues" dxfId="232" priority="229"/>
    <cfRule type="duplicateValues" dxfId="231" priority="230"/>
  </conditionalFormatting>
  <conditionalFormatting sqref="A396:A399">
    <cfRule type="duplicateValues" dxfId="230" priority="228" stopIfTrue="1"/>
  </conditionalFormatting>
  <conditionalFormatting sqref="A401:A404">
    <cfRule type="duplicateValues" dxfId="229" priority="226"/>
    <cfRule type="duplicateValues" dxfId="228" priority="227"/>
  </conditionalFormatting>
  <conditionalFormatting sqref="A401:A404">
    <cfRule type="duplicateValues" dxfId="227" priority="225" stopIfTrue="1"/>
  </conditionalFormatting>
  <conditionalFormatting sqref="A406:A409">
    <cfRule type="duplicateValues" dxfId="226" priority="223"/>
    <cfRule type="duplicateValues" dxfId="225" priority="224"/>
  </conditionalFormatting>
  <conditionalFormatting sqref="A406:A409">
    <cfRule type="duplicateValues" dxfId="224" priority="222" stopIfTrue="1"/>
  </conditionalFormatting>
  <conditionalFormatting sqref="A411:A414">
    <cfRule type="duplicateValues" dxfId="223" priority="220"/>
    <cfRule type="duplicateValues" dxfId="222" priority="221"/>
  </conditionalFormatting>
  <conditionalFormatting sqref="A411:A414">
    <cfRule type="duplicateValues" dxfId="221" priority="219" stopIfTrue="1"/>
  </conditionalFormatting>
  <conditionalFormatting sqref="A416:A419">
    <cfRule type="duplicateValues" dxfId="220" priority="217"/>
    <cfRule type="duplicateValues" dxfId="219" priority="218"/>
  </conditionalFormatting>
  <conditionalFormatting sqref="A416:A419">
    <cfRule type="duplicateValues" dxfId="218" priority="216" stopIfTrue="1"/>
  </conditionalFormatting>
  <conditionalFormatting sqref="A421:A424">
    <cfRule type="duplicateValues" dxfId="217" priority="214"/>
    <cfRule type="duplicateValues" dxfId="216" priority="215"/>
  </conditionalFormatting>
  <conditionalFormatting sqref="A421:A424">
    <cfRule type="duplicateValues" dxfId="215" priority="213" stopIfTrue="1"/>
  </conditionalFormatting>
  <conditionalFormatting sqref="A426:A429">
    <cfRule type="duplicateValues" dxfId="214" priority="211"/>
    <cfRule type="duplicateValues" dxfId="213" priority="212"/>
  </conditionalFormatting>
  <conditionalFormatting sqref="A426:A429">
    <cfRule type="duplicateValues" dxfId="212" priority="210" stopIfTrue="1"/>
  </conditionalFormatting>
  <conditionalFormatting sqref="A431:A434">
    <cfRule type="duplicateValues" dxfId="211" priority="208"/>
    <cfRule type="duplicateValues" dxfId="210" priority="209"/>
  </conditionalFormatting>
  <conditionalFormatting sqref="A431:A434">
    <cfRule type="duplicateValues" dxfId="209" priority="207" stopIfTrue="1"/>
  </conditionalFormatting>
  <conditionalFormatting sqref="A436:A439">
    <cfRule type="duplicateValues" dxfId="208" priority="205"/>
    <cfRule type="duplicateValues" dxfId="207" priority="206"/>
  </conditionalFormatting>
  <conditionalFormatting sqref="A436:A439">
    <cfRule type="duplicateValues" dxfId="206" priority="204" stopIfTrue="1"/>
  </conditionalFormatting>
  <conditionalFormatting sqref="A441:A444">
    <cfRule type="duplicateValues" dxfId="205" priority="202"/>
    <cfRule type="duplicateValues" dxfId="204" priority="203"/>
  </conditionalFormatting>
  <conditionalFormatting sqref="A441:A444">
    <cfRule type="duplicateValues" dxfId="203" priority="201" stopIfTrue="1"/>
  </conditionalFormatting>
  <conditionalFormatting sqref="A446:A449">
    <cfRule type="duplicateValues" dxfId="202" priority="199"/>
    <cfRule type="duplicateValues" dxfId="201" priority="200"/>
  </conditionalFormatting>
  <conditionalFormatting sqref="A446:A449">
    <cfRule type="duplicateValues" dxfId="200" priority="198" stopIfTrue="1"/>
  </conditionalFormatting>
  <conditionalFormatting sqref="A451:A454">
    <cfRule type="duplicateValues" dxfId="199" priority="196"/>
    <cfRule type="duplicateValues" dxfId="198" priority="197"/>
  </conditionalFormatting>
  <conditionalFormatting sqref="A451:A454">
    <cfRule type="duplicateValues" dxfId="197" priority="195" stopIfTrue="1"/>
  </conditionalFormatting>
  <conditionalFormatting sqref="A456:A459">
    <cfRule type="duplicateValues" dxfId="196" priority="193"/>
    <cfRule type="duplicateValues" dxfId="195" priority="194"/>
  </conditionalFormatting>
  <conditionalFormatting sqref="A456:A459">
    <cfRule type="duplicateValues" dxfId="194" priority="192" stopIfTrue="1"/>
  </conditionalFormatting>
  <conditionalFormatting sqref="A461:A464">
    <cfRule type="duplicateValues" dxfId="193" priority="190"/>
    <cfRule type="duplicateValues" dxfId="192" priority="191"/>
  </conditionalFormatting>
  <conditionalFormatting sqref="A461:A464">
    <cfRule type="duplicateValues" dxfId="191" priority="189" stopIfTrue="1"/>
  </conditionalFormatting>
  <conditionalFormatting sqref="A466:A469">
    <cfRule type="duplicateValues" dxfId="190" priority="187"/>
    <cfRule type="duplicateValues" dxfId="189" priority="188"/>
  </conditionalFormatting>
  <conditionalFormatting sqref="A466:A469">
    <cfRule type="duplicateValues" dxfId="188" priority="186" stopIfTrue="1"/>
  </conditionalFormatting>
  <conditionalFormatting sqref="A305">
    <cfRule type="duplicateValues" dxfId="187" priority="184"/>
    <cfRule type="duplicateValues" dxfId="186" priority="185"/>
  </conditionalFormatting>
  <conditionalFormatting sqref="A305">
    <cfRule type="duplicateValues" dxfId="185" priority="183" stopIfTrue="1"/>
  </conditionalFormatting>
  <conditionalFormatting sqref="A310">
    <cfRule type="duplicateValues" dxfId="184" priority="181"/>
    <cfRule type="duplicateValues" dxfId="183" priority="182"/>
  </conditionalFormatting>
  <conditionalFormatting sqref="A310">
    <cfRule type="duplicateValues" dxfId="182" priority="180" stopIfTrue="1"/>
  </conditionalFormatting>
  <conditionalFormatting sqref="A315">
    <cfRule type="duplicateValues" dxfId="181" priority="178"/>
    <cfRule type="duplicateValues" dxfId="180" priority="179"/>
  </conditionalFormatting>
  <conditionalFormatting sqref="A315">
    <cfRule type="duplicateValues" dxfId="179" priority="177" stopIfTrue="1"/>
  </conditionalFormatting>
  <conditionalFormatting sqref="A320">
    <cfRule type="duplicateValues" dxfId="178" priority="175"/>
    <cfRule type="duplicateValues" dxfId="177" priority="176"/>
  </conditionalFormatting>
  <conditionalFormatting sqref="A320">
    <cfRule type="duplicateValues" dxfId="176" priority="174" stopIfTrue="1"/>
  </conditionalFormatting>
  <conditionalFormatting sqref="A325">
    <cfRule type="duplicateValues" dxfId="175" priority="172"/>
    <cfRule type="duplicateValues" dxfId="174" priority="173"/>
  </conditionalFormatting>
  <conditionalFormatting sqref="A325">
    <cfRule type="duplicateValues" dxfId="173" priority="171" stopIfTrue="1"/>
  </conditionalFormatting>
  <conditionalFormatting sqref="A330">
    <cfRule type="duplicateValues" dxfId="172" priority="169"/>
    <cfRule type="duplicateValues" dxfId="171" priority="170"/>
  </conditionalFormatting>
  <conditionalFormatting sqref="A330">
    <cfRule type="duplicateValues" dxfId="170" priority="168" stopIfTrue="1"/>
  </conditionalFormatting>
  <conditionalFormatting sqref="A335">
    <cfRule type="duplicateValues" dxfId="169" priority="166"/>
    <cfRule type="duplicateValues" dxfId="168" priority="167"/>
  </conditionalFormatting>
  <conditionalFormatting sqref="A335">
    <cfRule type="duplicateValues" dxfId="167" priority="165" stopIfTrue="1"/>
  </conditionalFormatting>
  <conditionalFormatting sqref="A340">
    <cfRule type="duplicateValues" dxfId="166" priority="163"/>
    <cfRule type="duplicateValues" dxfId="165" priority="164"/>
  </conditionalFormatting>
  <conditionalFormatting sqref="A340">
    <cfRule type="duplicateValues" dxfId="164" priority="162" stopIfTrue="1"/>
  </conditionalFormatting>
  <conditionalFormatting sqref="A345">
    <cfRule type="duplicateValues" dxfId="163" priority="160"/>
    <cfRule type="duplicateValues" dxfId="162" priority="161"/>
  </conditionalFormatting>
  <conditionalFormatting sqref="A345">
    <cfRule type="duplicateValues" dxfId="161" priority="159" stopIfTrue="1"/>
  </conditionalFormatting>
  <conditionalFormatting sqref="A350">
    <cfRule type="duplicateValues" dxfId="160" priority="157"/>
    <cfRule type="duplicateValues" dxfId="159" priority="158"/>
  </conditionalFormatting>
  <conditionalFormatting sqref="A350">
    <cfRule type="duplicateValues" dxfId="158" priority="156" stopIfTrue="1"/>
  </conditionalFormatting>
  <conditionalFormatting sqref="A355">
    <cfRule type="duplicateValues" dxfId="157" priority="154"/>
    <cfRule type="duplicateValues" dxfId="156" priority="155"/>
  </conditionalFormatting>
  <conditionalFormatting sqref="A355">
    <cfRule type="duplicateValues" dxfId="155" priority="153" stopIfTrue="1"/>
  </conditionalFormatting>
  <conditionalFormatting sqref="A360">
    <cfRule type="duplicateValues" dxfId="154" priority="151"/>
    <cfRule type="duplicateValues" dxfId="153" priority="152"/>
  </conditionalFormatting>
  <conditionalFormatting sqref="A360">
    <cfRule type="duplicateValues" dxfId="152" priority="150" stopIfTrue="1"/>
  </conditionalFormatting>
  <conditionalFormatting sqref="A365">
    <cfRule type="duplicateValues" dxfId="151" priority="148"/>
    <cfRule type="duplicateValues" dxfId="150" priority="149"/>
  </conditionalFormatting>
  <conditionalFormatting sqref="A365">
    <cfRule type="duplicateValues" dxfId="149" priority="147" stopIfTrue="1"/>
  </conditionalFormatting>
  <conditionalFormatting sqref="A370">
    <cfRule type="duplicateValues" dxfId="148" priority="145"/>
    <cfRule type="duplicateValues" dxfId="147" priority="146"/>
  </conditionalFormatting>
  <conditionalFormatting sqref="A370">
    <cfRule type="duplicateValues" dxfId="146" priority="144" stopIfTrue="1"/>
  </conditionalFormatting>
  <conditionalFormatting sqref="A375">
    <cfRule type="duplicateValues" dxfId="145" priority="142"/>
    <cfRule type="duplicateValues" dxfId="144" priority="143"/>
  </conditionalFormatting>
  <conditionalFormatting sqref="A375">
    <cfRule type="duplicateValues" dxfId="143" priority="141" stopIfTrue="1"/>
  </conditionalFormatting>
  <conditionalFormatting sqref="A380">
    <cfRule type="duplicateValues" dxfId="142" priority="139"/>
    <cfRule type="duplicateValues" dxfId="141" priority="140"/>
  </conditionalFormatting>
  <conditionalFormatting sqref="A380">
    <cfRule type="duplicateValues" dxfId="140" priority="138" stopIfTrue="1"/>
  </conditionalFormatting>
  <conditionalFormatting sqref="A385">
    <cfRule type="duplicateValues" dxfId="139" priority="136"/>
    <cfRule type="duplicateValues" dxfId="138" priority="137"/>
  </conditionalFormatting>
  <conditionalFormatting sqref="A385">
    <cfRule type="duplicateValues" dxfId="137" priority="135" stopIfTrue="1"/>
  </conditionalFormatting>
  <conditionalFormatting sqref="A390">
    <cfRule type="duplicateValues" dxfId="136" priority="133"/>
    <cfRule type="duplicateValues" dxfId="135" priority="134"/>
  </conditionalFormatting>
  <conditionalFormatting sqref="A390">
    <cfRule type="duplicateValues" dxfId="134" priority="132" stopIfTrue="1"/>
  </conditionalFormatting>
  <conditionalFormatting sqref="A395">
    <cfRule type="duplicateValues" dxfId="133" priority="130"/>
    <cfRule type="duplicateValues" dxfId="132" priority="131"/>
  </conditionalFormatting>
  <conditionalFormatting sqref="A395">
    <cfRule type="duplicateValues" dxfId="131" priority="129" stopIfTrue="1"/>
  </conditionalFormatting>
  <conditionalFormatting sqref="A400">
    <cfRule type="duplicateValues" dxfId="130" priority="127"/>
    <cfRule type="duplicateValues" dxfId="129" priority="128"/>
  </conditionalFormatting>
  <conditionalFormatting sqref="A400">
    <cfRule type="duplicateValues" dxfId="128" priority="126" stopIfTrue="1"/>
  </conditionalFormatting>
  <conditionalFormatting sqref="A405">
    <cfRule type="duplicateValues" dxfId="127" priority="124"/>
    <cfRule type="duplicateValues" dxfId="126" priority="125"/>
  </conditionalFormatting>
  <conditionalFormatting sqref="A405">
    <cfRule type="duplicateValues" dxfId="125" priority="123" stopIfTrue="1"/>
  </conditionalFormatting>
  <conditionalFormatting sqref="A410">
    <cfRule type="duplicateValues" dxfId="124" priority="121"/>
    <cfRule type="duplicateValues" dxfId="123" priority="122"/>
  </conditionalFormatting>
  <conditionalFormatting sqref="A410">
    <cfRule type="duplicateValues" dxfId="122" priority="120" stopIfTrue="1"/>
  </conditionalFormatting>
  <conditionalFormatting sqref="A415">
    <cfRule type="duplicateValues" dxfId="121" priority="118"/>
    <cfRule type="duplicateValues" dxfId="120" priority="119"/>
  </conditionalFormatting>
  <conditionalFormatting sqref="A415">
    <cfRule type="duplicateValues" dxfId="119" priority="117" stopIfTrue="1"/>
  </conditionalFormatting>
  <conditionalFormatting sqref="A420">
    <cfRule type="duplicateValues" dxfId="118" priority="115"/>
    <cfRule type="duplicateValues" dxfId="117" priority="116"/>
  </conditionalFormatting>
  <conditionalFormatting sqref="A420">
    <cfRule type="duplicateValues" dxfId="116" priority="114" stopIfTrue="1"/>
  </conditionalFormatting>
  <conditionalFormatting sqref="A425">
    <cfRule type="duplicateValues" dxfId="115" priority="112"/>
    <cfRule type="duplicateValues" dxfId="114" priority="113"/>
  </conditionalFormatting>
  <conditionalFormatting sqref="A425">
    <cfRule type="duplicateValues" dxfId="113" priority="111" stopIfTrue="1"/>
  </conditionalFormatting>
  <conditionalFormatting sqref="A430">
    <cfRule type="duplicateValues" dxfId="112" priority="109"/>
    <cfRule type="duplicateValues" dxfId="111" priority="110"/>
  </conditionalFormatting>
  <conditionalFormatting sqref="A430">
    <cfRule type="duplicateValues" dxfId="110" priority="108" stopIfTrue="1"/>
  </conditionalFormatting>
  <conditionalFormatting sqref="A435">
    <cfRule type="duplicateValues" dxfId="109" priority="106"/>
    <cfRule type="duplicateValues" dxfId="108" priority="107"/>
  </conditionalFormatting>
  <conditionalFormatting sqref="A435">
    <cfRule type="duplicateValues" dxfId="107" priority="105" stopIfTrue="1"/>
  </conditionalFormatting>
  <conditionalFormatting sqref="A440">
    <cfRule type="duplicateValues" dxfId="106" priority="103"/>
    <cfRule type="duplicateValues" dxfId="105" priority="104"/>
  </conditionalFormatting>
  <conditionalFormatting sqref="A440">
    <cfRule type="duplicateValues" dxfId="104" priority="102" stopIfTrue="1"/>
  </conditionalFormatting>
  <conditionalFormatting sqref="A445">
    <cfRule type="duplicateValues" dxfId="103" priority="100"/>
    <cfRule type="duplicateValues" dxfId="102" priority="101"/>
  </conditionalFormatting>
  <conditionalFormatting sqref="A445">
    <cfRule type="duplicateValues" dxfId="101" priority="99" stopIfTrue="1"/>
  </conditionalFormatting>
  <conditionalFormatting sqref="A450">
    <cfRule type="duplicateValues" dxfId="100" priority="97"/>
    <cfRule type="duplicateValues" dxfId="99" priority="98"/>
  </conditionalFormatting>
  <conditionalFormatting sqref="A450">
    <cfRule type="duplicateValues" dxfId="98" priority="96" stopIfTrue="1"/>
  </conditionalFormatting>
  <conditionalFormatting sqref="A455">
    <cfRule type="duplicateValues" dxfId="97" priority="94"/>
    <cfRule type="duplicateValues" dxfId="96" priority="95"/>
  </conditionalFormatting>
  <conditionalFormatting sqref="A455">
    <cfRule type="duplicateValues" dxfId="95" priority="93" stopIfTrue="1"/>
  </conditionalFormatting>
  <conditionalFormatting sqref="A460">
    <cfRule type="duplicateValues" dxfId="94" priority="91"/>
    <cfRule type="duplicateValues" dxfId="93" priority="92"/>
  </conditionalFormatting>
  <conditionalFormatting sqref="A460">
    <cfRule type="duplicateValues" dxfId="92" priority="90" stopIfTrue="1"/>
  </conditionalFormatting>
  <conditionalFormatting sqref="A465">
    <cfRule type="duplicateValues" dxfId="91" priority="88"/>
    <cfRule type="duplicateValues" dxfId="90" priority="89"/>
  </conditionalFormatting>
  <conditionalFormatting sqref="A465">
    <cfRule type="duplicateValues" dxfId="89" priority="87" stopIfTrue="1"/>
  </conditionalFormatting>
  <conditionalFormatting sqref="A289:A293">
    <cfRule type="duplicateValues" dxfId="88" priority="86" stopIfTrue="1"/>
  </conditionalFormatting>
  <conditionalFormatting sqref="A796:A800">
    <cfRule type="duplicateValues" dxfId="87" priority="85" stopIfTrue="1"/>
  </conditionalFormatting>
  <conditionalFormatting sqref="A856:A865">
    <cfRule type="duplicateValues" dxfId="86" priority="81"/>
    <cfRule type="duplicateValues" dxfId="85" priority="82"/>
  </conditionalFormatting>
  <conditionalFormatting sqref="A826:A880">
    <cfRule type="duplicateValues" dxfId="84" priority="80" stopIfTrue="1"/>
  </conditionalFormatting>
  <conditionalFormatting sqref="A866:A880">
    <cfRule type="duplicateValues" dxfId="83" priority="83"/>
    <cfRule type="duplicateValues" dxfId="82" priority="84"/>
  </conditionalFormatting>
  <conditionalFormatting sqref="A881:A885">
    <cfRule type="duplicateValues" dxfId="81" priority="77" stopIfTrue="1"/>
  </conditionalFormatting>
  <conditionalFormatting sqref="A881:A885">
    <cfRule type="duplicateValues" dxfId="80" priority="78"/>
    <cfRule type="duplicateValues" dxfId="79" priority="79"/>
  </conditionalFormatting>
  <conditionalFormatting sqref="A886:A890">
    <cfRule type="duplicateValues" dxfId="78" priority="75"/>
    <cfRule type="duplicateValues" dxfId="77" priority="76"/>
  </conditionalFormatting>
  <conditionalFormatting sqref="A886:A890">
    <cfRule type="duplicateValues" dxfId="76" priority="74" stopIfTrue="1"/>
  </conditionalFormatting>
  <conditionalFormatting sqref="A891:A895">
    <cfRule type="duplicateValues" dxfId="75" priority="72"/>
    <cfRule type="duplicateValues" dxfId="74" priority="73"/>
  </conditionalFormatting>
  <conditionalFormatting sqref="A891:A895">
    <cfRule type="duplicateValues" dxfId="73" priority="71" stopIfTrue="1"/>
  </conditionalFormatting>
  <conditionalFormatting sqref="A821:A825">
    <cfRule type="duplicateValues" dxfId="72" priority="3308" stopIfTrue="1"/>
  </conditionalFormatting>
  <conditionalFormatting sqref="A821:A825">
    <cfRule type="duplicateValues" dxfId="71" priority="3309"/>
    <cfRule type="duplicateValues" dxfId="70" priority="3310"/>
  </conditionalFormatting>
  <conditionalFormatting sqref="A897:A900">
    <cfRule type="duplicateValues" dxfId="69" priority="68" stopIfTrue="1"/>
  </conditionalFormatting>
  <conditionalFormatting sqref="A897:A900">
    <cfRule type="duplicateValues" dxfId="68" priority="69"/>
    <cfRule type="duplicateValues" dxfId="67" priority="70"/>
  </conditionalFormatting>
  <conditionalFormatting sqref="A896">
    <cfRule type="duplicateValues" dxfId="66" priority="65" stopIfTrue="1"/>
  </conditionalFormatting>
  <conditionalFormatting sqref="A896">
    <cfRule type="duplicateValues" dxfId="65" priority="66"/>
    <cfRule type="duplicateValues" dxfId="64" priority="67"/>
  </conditionalFormatting>
  <conditionalFormatting sqref="A942:A951">
    <cfRule type="duplicateValues" dxfId="63" priority="64" stopIfTrue="1"/>
  </conditionalFormatting>
  <conditionalFormatting sqref="A952:A956">
    <cfRule type="duplicateValues" dxfId="62" priority="63" stopIfTrue="1"/>
  </conditionalFormatting>
  <conditionalFormatting sqref="A972:A986">
    <cfRule type="duplicateValues" dxfId="61" priority="59"/>
    <cfRule type="duplicateValues" dxfId="60" priority="60"/>
  </conditionalFormatting>
  <conditionalFormatting sqref="A967:A996">
    <cfRule type="duplicateValues" dxfId="59" priority="58" stopIfTrue="1"/>
  </conditionalFormatting>
  <conditionalFormatting sqref="A987:A996">
    <cfRule type="duplicateValues" dxfId="58" priority="61"/>
    <cfRule type="duplicateValues" dxfId="57" priority="62"/>
  </conditionalFormatting>
  <conditionalFormatting sqref="A962:A966">
    <cfRule type="duplicateValues" dxfId="56" priority="57" stopIfTrue="1"/>
  </conditionalFormatting>
  <conditionalFormatting sqref="A997">
    <cfRule type="duplicateValues" dxfId="55" priority="51" stopIfTrue="1"/>
  </conditionalFormatting>
  <conditionalFormatting sqref="A997">
    <cfRule type="duplicateValues" dxfId="54" priority="52"/>
    <cfRule type="duplicateValues" dxfId="53" priority="53"/>
  </conditionalFormatting>
  <conditionalFormatting sqref="A998:A1001">
    <cfRule type="duplicateValues" dxfId="52" priority="54" stopIfTrue="1"/>
  </conditionalFormatting>
  <conditionalFormatting sqref="A998:A1001">
    <cfRule type="duplicateValues" dxfId="51" priority="55"/>
    <cfRule type="duplicateValues" dxfId="50" priority="56"/>
  </conditionalFormatting>
  <conditionalFormatting sqref="A1037:A1041">
    <cfRule type="duplicateValues" dxfId="49" priority="48" stopIfTrue="1"/>
  </conditionalFormatting>
  <conditionalFormatting sqref="A1037:A1041">
    <cfRule type="duplicateValues" dxfId="48" priority="49"/>
    <cfRule type="duplicateValues" dxfId="47" priority="50"/>
  </conditionalFormatting>
  <conditionalFormatting sqref="A1042:A1046">
    <cfRule type="duplicateValues" dxfId="46" priority="45" stopIfTrue="1"/>
  </conditionalFormatting>
  <conditionalFormatting sqref="A1042:A1046">
    <cfRule type="duplicateValues" dxfId="45" priority="46"/>
    <cfRule type="duplicateValues" dxfId="44" priority="47"/>
  </conditionalFormatting>
  <conditionalFormatting sqref="A1047:A1051">
    <cfRule type="duplicateValues" dxfId="43" priority="42" stopIfTrue="1"/>
  </conditionalFormatting>
  <conditionalFormatting sqref="A1047:A1051">
    <cfRule type="duplicateValues" dxfId="42" priority="43"/>
    <cfRule type="duplicateValues" dxfId="41" priority="44"/>
  </conditionalFormatting>
  <conditionalFormatting sqref="A1052:A1056">
    <cfRule type="duplicateValues" dxfId="40" priority="39" stopIfTrue="1"/>
  </conditionalFormatting>
  <conditionalFormatting sqref="A1052:A1056">
    <cfRule type="duplicateValues" dxfId="39" priority="40"/>
    <cfRule type="duplicateValues" dxfId="38" priority="41"/>
  </conditionalFormatting>
  <conditionalFormatting sqref="A1057:A1061">
    <cfRule type="duplicateValues" dxfId="37" priority="36" stopIfTrue="1"/>
  </conditionalFormatting>
  <conditionalFormatting sqref="A1057:A1061">
    <cfRule type="duplicateValues" dxfId="36" priority="37"/>
    <cfRule type="duplicateValues" dxfId="35" priority="38"/>
  </conditionalFormatting>
  <conditionalFormatting sqref="A1062:A1066">
    <cfRule type="duplicateValues" dxfId="34" priority="33" stopIfTrue="1"/>
  </conditionalFormatting>
  <conditionalFormatting sqref="A1062:A1066">
    <cfRule type="duplicateValues" dxfId="33" priority="34"/>
    <cfRule type="duplicateValues" dxfId="32" priority="35"/>
  </conditionalFormatting>
  <conditionalFormatting sqref="A1067:A1071">
    <cfRule type="duplicateValues" dxfId="31" priority="30" stopIfTrue="1"/>
  </conditionalFormatting>
  <conditionalFormatting sqref="A1067:A1071">
    <cfRule type="duplicateValues" dxfId="30" priority="31"/>
    <cfRule type="duplicateValues" dxfId="29" priority="32"/>
  </conditionalFormatting>
  <conditionalFormatting sqref="A1091:A1095">
    <cfRule type="duplicateValues" dxfId="28" priority="28"/>
    <cfRule type="duplicateValues" dxfId="27" priority="29"/>
  </conditionalFormatting>
  <conditionalFormatting sqref="A1091:A1100 A1111:A1115">
    <cfRule type="duplicateValues" dxfId="26" priority="27" stopIfTrue="1"/>
  </conditionalFormatting>
  <conditionalFormatting sqref="A1101:A1105">
    <cfRule type="duplicateValues" dxfId="25" priority="26" stopIfTrue="1"/>
  </conditionalFormatting>
  <conditionalFormatting sqref="A1106:A1110">
    <cfRule type="duplicateValues" dxfId="24" priority="25" stopIfTrue="1"/>
  </conditionalFormatting>
  <conditionalFormatting sqref="A1137:A1146">
    <cfRule type="duplicateValues" dxfId="23" priority="21"/>
    <cfRule type="duplicateValues" dxfId="22" priority="22"/>
  </conditionalFormatting>
  <conditionalFormatting sqref="A1137:A1156">
    <cfRule type="duplicateValues" dxfId="21" priority="20" stopIfTrue="1"/>
  </conditionalFormatting>
  <conditionalFormatting sqref="A1157:A1161">
    <cfRule type="duplicateValues" dxfId="20" priority="17" stopIfTrue="1"/>
  </conditionalFormatting>
  <conditionalFormatting sqref="A1157:A1161">
    <cfRule type="duplicateValues" dxfId="19" priority="18"/>
    <cfRule type="duplicateValues" dxfId="18" priority="19"/>
  </conditionalFormatting>
  <conditionalFormatting sqref="A1147:A1156">
    <cfRule type="duplicateValues" dxfId="17" priority="23"/>
    <cfRule type="duplicateValues" dxfId="16" priority="24"/>
  </conditionalFormatting>
  <conditionalFormatting sqref="A1162:A1166">
    <cfRule type="duplicateValues" dxfId="15" priority="14" stopIfTrue="1"/>
  </conditionalFormatting>
  <conditionalFormatting sqref="A1162:A1166">
    <cfRule type="duplicateValues" dxfId="14" priority="15"/>
    <cfRule type="duplicateValues" dxfId="13" priority="16"/>
  </conditionalFormatting>
  <conditionalFormatting sqref="A1167:A1171">
    <cfRule type="duplicateValues" dxfId="12" priority="11" stopIfTrue="1"/>
  </conditionalFormatting>
  <conditionalFormatting sqref="A1167:A1171">
    <cfRule type="duplicateValues" dxfId="11" priority="12"/>
    <cfRule type="duplicateValues" dxfId="10" priority="13"/>
  </conditionalFormatting>
  <conditionalFormatting sqref="A1218:A1262 A1268:A1282">
    <cfRule type="duplicateValues" dxfId="9" priority="9"/>
    <cfRule type="duplicateValues" dxfId="8" priority="10"/>
  </conditionalFormatting>
  <conditionalFormatting sqref="A1213:A1262">
    <cfRule type="duplicateValues" dxfId="7" priority="8" stopIfTrue="1"/>
  </conditionalFormatting>
  <conditionalFormatting sqref="A1263:A1267">
    <cfRule type="duplicateValues" dxfId="6" priority="6"/>
    <cfRule type="duplicateValues" dxfId="5" priority="7"/>
  </conditionalFormatting>
  <conditionalFormatting sqref="A1263:A1267">
    <cfRule type="duplicateValues" dxfId="4" priority="5" stopIfTrue="1"/>
  </conditionalFormatting>
  <conditionalFormatting sqref="AL1320 AO1320">
    <cfRule type="cellIs" dxfId="3" priority="4" operator="notEqual">
      <formula>0</formula>
    </cfRule>
  </conditionalFormatting>
  <conditionalFormatting sqref="A1320">
    <cfRule type="duplicateValues" dxfId="2" priority="3" stopIfTrue="1"/>
  </conditionalFormatting>
  <conditionalFormatting sqref="AL1321 AO1321">
    <cfRule type="cellIs" dxfId="1" priority="2" operator="notEqual">
      <formula>0</formula>
    </cfRule>
  </conditionalFormatting>
  <conditionalFormatting sqref="A1321">
    <cfRule type="duplicateValues" dxfId="0" priority="1" stopIfTrue="1"/>
  </conditionalFormatting>
  <hyperlinks>
    <hyperlink ref="B972" location="НУсманьДС" display="Детский сад в с. Новая Усмань, Новоусманский муниципальный район"/>
    <hyperlink ref="B1111" location="КаменкаДК" display="Районный дом культуры в п.г.т. Каменка Каменского муниципального района Воронежской области (включая ПИР)"/>
    <hyperlink ref="B1106" location="КаменкаДК" display="Районный дом культуры в п.г.т. Каменка Каменского муниципального района Воронежской области (включая ПИР)"/>
  </hyperlinks>
  <pageMargins left="0.15748031496062992" right="0.15748031496062992" top="0.19685039370078741" bottom="0.19685039370078741" header="0.31496062992125984" footer="0.31496062992125984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ОтчетДСП</vt:lpstr>
      <vt:lpstr>ОтчетДСП!Заголовки_для_печати</vt:lpstr>
      <vt:lpstr>ОтчетДСП!Область_печати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Викторовна Бессонова</dc:creator>
  <cp:lastModifiedBy>Бабий Светлана Геннадьевна</cp:lastModifiedBy>
  <cp:lastPrinted>2019-02-19T13:08:26Z</cp:lastPrinted>
  <dcterms:created xsi:type="dcterms:W3CDTF">2018-09-05T10:05:35Z</dcterms:created>
  <dcterms:modified xsi:type="dcterms:W3CDTF">2019-04-25T09:13:33Z</dcterms:modified>
</cp:coreProperties>
</file>