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П ВО  Обеспечение жильём\План Госпрограмма\План 2022 год\3 внесение изменений под 111-ОЗ\"/>
    </mc:Choice>
  </mc:AlternateContent>
  <bookViews>
    <workbookView xWindow="-120" yWindow="-120" windowWidth="29040" windowHeight="17640"/>
  </bookViews>
  <sheets>
    <sheet name="прил 1 (2022)" sheetId="2" r:id="rId1"/>
    <sheet name="прил 2 (2022)" sheetId="3" r:id="rId2"/>
    <sheet name="прил 3 2022" sheetId="4" r:id="rId3"/>
    <sheet name="план 4 контрольные точки" sheetId="5" r:id="rId4"/>
  </sheets>
  <definedNames>
    <definedName name="wrn.ДинамикаФАИП20022004." localSheetId="3" hidden="1">{#N/A,#N/A,FALSE,"ФАИПпрогНЕпрогЧасть2000-04отрас"}</definedName>
    <definedName name="wrn.ДинамикаФАИП20022004." localSheetId="0" hidden="1">{#N/A,#N/A,FALSE,"ФАИПпрогНЕпрогЧасть2000-04отрас"}</definedName>
    <definedName name="wrn.ДинамикаФАИП20022004." localSheetId="1" hidden="1">{#N/A,#N/A,FALSE,"ФАИПпрогНЕпрогЧасть2000-04отрас"}</definedName>
    <definedName name="wrn.ДинамикаФАИП20022004." localSheetId="2" hidden="1">{#N/A,#N/A,FALSE,"ФАИПпрогНЕпрогЧасть2000-04отрас"}</definedName>
    <definedName name="wrn.ДинамикаФАИП20022004." hidden="1">{#N/A,#N/A,FALSE,"ФАИПпрогНЕпрогЧасть2000-04отрас"}</definedName>
    <definedName name="варп" localSheetId="3">#REF!</definedName>
    <definedName name="варп" localSheetId="0">#REF!</definedName>
    <definedName name="варп" localSheetId="1">#REF!</definedName>
    <definedName name="варп" localSheetId="2">#REF!</definedName>
    <definedName name="варп">#REF!</definedName>
    <definedName name="_xlnm.Print_Titles" localSheetId="3">'план 4 контрольные точки'!$5:$6</definedName>
    <definedName name="_xlnm.Print_Titles" localSheetId="0">'прил 1 (2022)'!$7:$11</definedName>
    <definedName name="_xlnm.Print_Titles" localSheetId="1">'прил 2 (2022)'!$6:$10</definedName>
    <definedName name="_xlnm.Print_Titles" localSheetId="2">'прил 3 2022'!$6:$7</definedName>
    <definedName name="_xlnm.Print_Area" localSheetId="3">'план 4 контрольные точки'!$A$1:$D$95</definedName>
    <definedName name="_xlnm.Print_Area" localSheetId="0">'прил 1 (2022)'!$B$2:$P$249</definedName>
    <definedName name="_xlnm.Print_Area" localSheetId="1">'прил 2 (2022)'!$A$1:$L$227</definedName>
    <definedName name="_xlnm.Print_Area" localSheetId="2">'прил 3 2022'!$A$1:$D$82</definedName>
    <definedName name="счет" localSheetId="3">#REF!</definedName>
    <definedName name="счет" localSheetId="0">#REF!</definedName>
    <definedName name="счет" localSheetId="1">#REF!</definedName>
    <definedName name="счет" localSheetId="2">#REF!</definedName>
    <definedName name="счет">#REF!</definedName>
    <definedName name="табл" localSheetId="3">#REF!</definedName>
    <definedName name="табл" localSheetId="0">#REF!</definedName>
    <definedName name="табл" localSheetId="1">#REF!</definedName>
    <definedName name="табл" localSheetId="2">#REF!</definedName>
    <definedName name="табл">#REF!</definedName>
    <definedName name="таблица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0" i="3" l="1"/>
  <c r="J109" i="3"/>
  <c r="D110" i="3"/>
  <c r="D109" i="3"/>
  <c r="J113" i="3"/>
  <c r="J112" i="3"/>
  <c r="D113" i="3"/>
  <c r="D112" i="3"/>
  <c r="L111" i="3"/>
  <c r="L106" i="3" s="1"/>
  <c r="J106" i="3" s="1"/>
  <c r="L114" i="3"/>
  <c r="F114" i="3"/>
  <c r="F111" i="3" s="1"/>
  <c r="F106" i="3" s="1"/>
  <c r="L108" i="3"/>
  <c r="L104" i="3" s="1"/>
  <c r="F108" i="3"/>
  <c r="D108" i="3" s="1"/>
  <c r="J114" i="3"/>
  <c r="D114" i="3"/>
  <c r="K108" i="3"/>
  <c r="K104" i="3" s="1"/>
  <c r="K103" i="3" s="1"/>
  <c r="J108" i="3"/>
  <c r="E108" i="3"/>
  <c r="E104" i="3" s="1"/>
  <c r="E103" i="3" s="1"/>
  <c r="K111" i="3"/>
  <c r="E111" i="3"/>
  <c r="P206" i="2"/>
  <c r="P201" i="2" s="1"/>
  <c r="P205" i="2"/>
  <c r="I206" i="2"/>
  <c r="I189" i="2" s="1"/>
  <c r="I205" i="2"/>
  <c r="P189" i="2"/>
  <c r="P181" i="2" s="1"/>
  <c r="I188" i="2"/>
  <c r="I201" i="2"/>
  <c r="N206" i="2"/>
  <c r="P222" i="2"/>
  <c r="I222" i="2"/>
  <c r="G227" i="2"/>
  <c r="N227" i="2"/>
  <c r="G128" i="2"/>
  <c r="F107" i="3" l="1"/>
  <c r="F104" i="3"/>
  <c r="L103" i="3"/>
  <c r="F103" i="3"/>
  <c r="D103" i="3" s="1"/>
  <c r="E107" i="3"/>
  <c r="D107" i="3" s="1"/>
  <c r="K107" i="3"/>
  <c r="L107" i="3"/>
  <c r="J107" i="3"/>
  <c r="J111" i="3"/>
  <c r="D111" i="3"/>
  <c r="G189" i="2"/>
  <c r="I181" i="2"/>
  <c r="G206" i="2"/>
  <c r="N189" i="2"/>
  <c r="I109" i="2"/>
  <c r="H113" i="2"/>
  <c r="P113" i="2"/>
  <c r="O113" i="2"/>
  <c r="I113" i="2"/>
  <c r="H110" i="2"/>
  <c r="P111" i="2"/>
  <c r="O111" i="2"/>
  <c r="P110" i="2"/>
  <c r="O110" i="2"/>
  <c r="H111" i="2"/>
  <c r="I111" i="2"/>
  <c r="I110" i="2"/>
  <c r="P112" i="2"/>
  <c r="I112" i="2"/>
  <c r="P116" i="2"/>
  <c r="O116" i="2"/>
  <c r="N116" i="2" s="1"/>
  <c r="H116" i="2"/>
  <c r="I116" i="2"/>
  <c r="G116" i="2" s="1"/>
  <c r="N117" i="2"/>
  <c r="G117" i="2"/>
  <c r="N115" i="2" l="1"/>
  <c r="G115" i="2"/>
  <c r="N114" i="2"/>
  <c r="G114" i="2"/>
  <c r="G113" i="2"/>
  <c r="N113" i="2" l="1"/>
  <c r="D102" i="3"/>
  <c r="J102" i="3"/>
  <c r="L32" i="3"/>
  <c r="L36" i="3"/>
  <c r="L35" i="3" s="1"/>
  <c r="K35" i="3"/>
  <c r="K27" i="3"/>
  <c r="F36" i="3"/>
  <c r="F35" i="3" s="1"/>
  <c r="E32" i="3"/>
  <c r="E36" i="3"/>
  <c r="E35" i="3" s="1"/>
  <c r="F32" i="3"/>
  <c r="J38" i="3"/>
  <c r="D38" i="3"/>
  <c r="J37" i="3"/>
  <c r="D37" i="3"/>
  <c r="I169" i="2"/>
  <c r="P169" i="2"/>
  <c r="H180" i="2"/>
  <c r="O180" i="2"/>
  <c r="N180" i="2" s="1"/>
  <c r="P180" i="2"/>
  <c r="O174" i="2"/>
  <c r="H168" i="2"/>
  <c r="I168" i="2"/>
  <c r="O168" i="2"/>
  <c r="P168" i="2"/>
  <c r="P240" i="2"/>
  <c r="I240" i="2"/>
  <c r="P211" i="2"/>
  <c r="N211" i="2" s="1"/>
  <c r="I211" i="2"/>
  <c r="G211" i="2" s="1"/>
  <c r="P228" i="2"/>
  <c r="I228" i="2"/>
  <c r="N232" i="2"/>
  <c r="G232" i="2"/>
  <c r="N205" i="2"/>
  <c r="H205" i="2"/>
  <c r="G188" i="2"/>
  <c r="N226" i="2"/>
  <c r="G226" i="2"/>
  <c r="P200" i="2"/>
  <c r="N200" i="2" s="1"/>
  <c r="H200" i="2"/>
  <c r="I200" i="2"/>
  <c r="I175" i="2" s="1"/>
  <c r="G175" i="2" s="1"/>
  <c r="P217" i="2"/>
  <c r="I217" i="2"/>
  <c r="N221" i="2"/>
  <c r="G221" i="2"/>
  <c r="N195" i="2"/>
  <c r="G195" i="2"/>
  <c r="P212" i="2"/>
  <c r="I212" i="2"/>
  <c r="N216" i="2"/>
  <c r="G216" i="2"/>
  <c r="O40" i="2"/>
  <c r="P40" i="2"/>
  <c r="H40" i="2"/>
  <c r="I40" i="2"/>
  <c r="H30" i="2"/>
  <c r="P28" i="2"/>
  <c r="P27" i="2"/>
  <c r="N27" i="2" s="1"/>
  <c r="I28" i="2"/>
  <c r="I27" i="2"/>
  <c r="G27" i="2" s="1"/>
  <c r="N57" i="2"/>
  <c r="G57" i="2"/>
  <c r="N56" i="2"/>
  <c r="G56" i="2"/>
  <c r="P109" i="2"/>
  <c r="N112" i="2"/>
  <c r="G112" i="2"/>
  <c r="P102" i="2"/>
  <c r="I102" i="2"/>
  <c r="I101" i="2"/>
  <c r="H100" i="2"/>
  <c r="I100" i="2"/>
  <c r="H99" i="2"/>
  <c r="I99" i="2"/>
  <c r="P106" i="2"/>
  <c r="L100" i="3" s="1"/>
  <c r="I106" i="2"/>
  <c r="F100" i="3" s="1"/>
  <c r="H63" i="2"/>
  <c r="N71" i="2"/>
  <c r="N73" i="2"/>
  <c r="G71" i="2"/>
  <c r="G73" i="2"/>
  <c r="I64" i="2"/>
  <c r="P70" i="2"/>
  <c r="P63" i="2" s="1"/>
  <c r="P30" i="2" s="1"/>
  <c r="P72" i="2"/>
  <c r="O72" i="2"/>
  <c r="I72" i="2"/>
  <c r="H72" i="2"/>
  <c r="O70" i="2"/>
  <c r="I70" i="2"/>
  <c r="G70" i="2" s="1"/>
  <c r="H70" i="2"/>
  <c r="O58" i="2"/>
  <c r="P58" i="2"/>
  <c r="H58" i="2"/>
  <c r="I58" i="2"/>
  <c r="N59" i="2"/>
  <c r="G59" i="2"/>
  <c r="N60" i="2"/>
  <c r="G60" i="2"/>
  <c r="G40" i="2" l="1"/>
  <c r="N40" i="2"/>
  <c r="F28" i="3"/>
  <c r="G200" i="2"/>
  <c r="O63" i="2"/>
  <c r="G168" i="2"/>
  <c r="P175" i="2"/>
  <c r="N175" i="2" s="1"/>
  <c r="F54" i="3"/>
  <c r="I63" i="2"/>
  <c r="N168" i="2"/>
  <c r="I180" i="2"/>
  <c r="P188" i="2"/>
  <c r="N188" i="2" s="1"/>
  <c r="G180" i="2"/>
  <c r="L28" i="3"/>
  <c r="L27" i="3" s="1"/>
  <c r="J27" i="3" s="1"/>
  <c r="J36" i="3"/>
  <c r="D36" i="3"/>
  <c r="D35" i="3"/>
  <c r="J35" i="3"/>
  <c r="G205" i="2"/>
  <c r="N58" i="2"/>
  <c r="N72" i="2"/>
  <c r="G72" i="2"/>
  <c r="G58" i="2"/>
  <c r="I55" i="2"/>
  <c r="N70" i="2"/>
  <c r="N240" i="2"/>
  <c r="N242" i="2"/>
  <c r="N244" i="2"/>
  <c r="N246" i="2"/>
  <c r="N247" i="2"/>
  <c r="N248" i="2"/>
  <c r="N249" i="2"/>
  <c r="I30" i="2" l="1"/>
  <c r="G30" i="2" s="1"/>
  <c r="G63" i="2"/>
  <c r="O30" i="2"/>
  <c r="N30" i="2" s="1"/>
  <c r="N63" i="2"/>
  <c r="J28" i="3"/>
  <c r="P50" i="2"/>
  <c r="O50" i="2"/>
  <c r="I50" i="2"/>
  <c r="J50" i="2"/>
  <c r="K50" i="2"/>
  <c r="L50" i="2"/>
  <c r="M50" i="2"/>
  <c r="H50" i="2"/>
  <c r="G50" i="2" s="1"/>
  <c r="I49" i="2"/>
  <c r="I39" i="2"/>
  <c r="N50" i="2" l="1"/>
  <c r="P241" i="2" l="1"/>
  <c r="N241" i="2" s="1"/>
  <c r="I241" i="2"/>
  <c r="F82" i="2" l="1"/>
  <c r="N88" i="2"/>
  <c r="N89" i="2"/>
  <c r="G88" i="2"/>
  <c r="G89" i="2"/>
  <c r="O101" i="2" l="1"/>
  <c r="J85" i="3"/>
  <c r="D85" i="3"/>
  <c r="J84" i="3"/>
  <c r="D84" i="3"/>
  <c r="J101" i="3" l="1"/>
  <c r="D101" i="3"/>
  <c r="J98" i="3"/>
  <c r="D98" i="3"/>
  <c r="J97" i="3"/>
  <c r="D97" i="3"/>
  <c r="O109" i="2"/>
  <c r="D106" i="3" l="1"/>
  <c r="J105" i="3"/>
  <c r="D105" i="3"/>
  <c r="J104" i="3"/>
  <c r="J103" i="3" l="1"/>
  <c r="G101" i="2"/>
  <c r="P39" i="2"/>
  <c r="O39" i="2"/>
  <c r="P38" i="2"/>
  <c r="O38" i="2"/>
  <c r="H38" i="2"/>
  <c r="H39" i="2"/>
  <c r="I38" i="2"/>
  <c r="P36" i="2"/>
  <c r="O36" i="2"/>
  <c r="H36" i="2"/>
  <c r="I36" i="2"/>
  <c r="P35" i="2"/>
  <c r="O35" i="2"/>
  <c r="H35" i="2"/>
  <c r="G35" i="2" s="1"/>
  <c r="I35" i="2"/>
  <c r="P31" i="2"/>
  <c r="O31" i="2"/>
  <c r="H31" i="2"/>
  <c r="I31" i="2"/>
  <c r="H49" i="2"/>
  <c r="J49" i="2"/>
  <c r="K49" i="2"/>
  <c r="L49" i="2"/>
  <c r="M49" i="2"/>
  <c r="O49" i="2"/>
  <c r="O44" i="2"/>
  <c r="H44" i="2"/>
  <c r="H28" i="2"/>
  <c r="I26" i="2"/>
  <c r="N35" i="2" l="1"/>
  <c r="N36" i="2"/>
  <c r="G38" i="2"/>
  <c r="N39" i="2"/>
  <c r="G28" i="2"/>
  <c r="G36" i="2"/>
  <c r="G39" i="2"/>
  <c r="N31" i="2"/>
  <c r="G31" i="2"/>
  <c r="N38" i="2"/>
  <c r="N138" i="2"/>
  <c r="G138" i="2"/>
  <c r="P137" i="2"/>
  <c r="O137" i="2"/>
  <c r="L137" i="2"/>
  <c r="K137" i="2"/>
  <c r="I137" i="2"/>
  <c r="H137" i="2"/>
  <c r="H142" i="2"/>
  <c r="I142" i="2"/>
  <c r="I141" i="2" s="1"/>
  <c r="P131" i="2"/>
  <c r="I131" i="2"/>
  <c r="J137" i="2" l="1"/>
  <c r="G137" i="2"/>
  <c r="N137" i="2"/>
  <c r="M137" i="2" s="1"/>
  <c r="G142" i="2"/>
  <c r="J238" i="2" l="1"/>
  <c r="J237" i="2" s="1"/>
  <c r="K238" i="2"/>
  <c r="K237" i="2" s="1"/>
  <c r="L238" i="2"/>
  <c r="L237" i="2" s="1"/>
  <c r="M238" i="2"/>
  <c r="M237" i="2" s="1"/>
  <c r="I238" i="2"/>
  <c r="P238" i="2"/>
  <c r="P174" i="2" s="1"/>
  <c r="N174" i="2" l="1"/>
  <c r="I185" i="2"/>
  <c r="I186" i="2"/>
  <c r="I187" i="2"/>
  <c r="P239" i="2"/>
  <c r="I239" i="2"/>
  <c r="G239" i="2" s="1"/>
  <c r="I243" i="2"/>
  <c r="P243" i="2"/>
  <c r="N243" i="2" s="1"/>
  <c r="G244" i="2"/>
  <c r="N238" i="2"/>
  <c r="I245" i="2"/>
  <c r="P245" i="2"/>
  <c r="N245" i="2" s="1"/>
  <c r="G248" i="2"/>
  <c r="G249" i="2"/>
  <c r="G247" i="2"/>
  <c r="L210" i="3"/>
  <c r="F210" i="3"/>
  <c r="F206" i="3"/>
  <c r="P197" i="2"/>
  <c r="P199" i="2"/>
  <c r="P198" i="2"/>
  <c r="I197" i="2"/>
  <c r="I198" i="2"/>
  <c r="I172" i="2" s="1"/>
  <c r="I199" i="2"/>
  <c r="J217" i="2"/>
  <c r="K217" i="2"/>
  <c r="L217" i="2"/>
  <c r="M217" i="2"/>
  <c r="O217" i="2"/>
  <c r="N217" i="2" s="1"/>
  <c r="N111" i="2"/>
  <c r="N110" i="2"/>
  <c r="G111" i="2"/>
  <c r="G110" i="2"/>
  <c r="P196" i="2" l="1"/>
  <c r="I171" i="2"/>
  <c r="I196" i="2"/>
  <c r="P237" i="2"/>
  <c r="N237" i="2" s="1"/>
  <c r="N239" i="2"/>
  <c r="L226" i="3"/>
  <c r="L223" i="3" s="1"/>
  <c r="L222" i="3"/>
  <c r="G245" i="2"/>
  <c r="F226" i="3"/>
  <c r="F223" i="3" s="1"/>
  <c r="G243" i="2"/>
  <c r="F222" i="3"/>
  <c r="I237" i="2"/>
  <c r="N109" i="2"/>
  <c r="H109" i="2"/>
  <c r="L218" i="3" l="1"/>
  <c r="G109" i="2"/>
  <c r="F219" i="3"/>
  <c r="D219" i="3" s="1"/>
  <c r="F218" i="3"/>
  <c r="P98" i="2"/>
  <c r="O98" i="2"/>
  <c r="I98" i="2"/>
  <c r="H98" i="2"/>
  <c r="N100" i="2"/>
  <c r="G100" i="2"/>
  <c r="N99" i="2"/>
  <c r="G99" i="2"/>
  <c r="N102" i="2"/>
  <c r="G102" i="2"/>
  <c r="N101" i="2"/>
  <c r="O106" i="2"/>
  <c r="K100" i="3" s="1"/>
  <c r="J100" i="3" s="1"/>
  <c r="H106" i="2"/>
  <c r="E100" i="3" s="1"/>
  <c r="D100" i="3" s="1"/>
  <c r="P103" i="2"/>
  <c r="L96" i="3" s="1"/>
  <c r="L92" i="3" s="1"/>
  <c r="O103" i="2"/>
  <c r="K96" i="3" s="1"/>
  <c r="H103" i="2"/>
  <c r="E96" i="3" s="1"/>
  <c r="I103" i="2"/>
  <c r="F96" i="3" s="1"/>
  <c r="F92" i="3" s="1"/>
  <c r="N108" i="2"/>
  <c r="G108" i="2"/>
  <c r="N105" i="2"/>
  <c r="G105" i="2"/>
  <c r="N107" i="2"/>
  <c r="G107" i="2"/>
  <c r="N104" i="2"/>
  <c r="G104" i="2"/>
  <c r="E92" i="3" l="1"/>
  <c r="E16" i="3" s="1"/>
  <c r="K92" i="3"/>
  <c r="L95" i="3"/>
  <c r="E99" i="3"/>
  <c r="E94" i="3"/>
  <c r="E95" i="3"/>
  <c r="D96" i="3"/>
  <c r="D104" i="3"/>
  <c r="L94" i="3"/>
  <c r="L99" i="3"/>
  <c r="F95" i="3"/>
  <c r="F99" i="3"/>
  <c r="F94" i="3"/>
  <c r="K95" i="3"/>
  <c r="J96" i="3"/>
  <c r="K94" i="3"/>
  <c r="K99" i="3"/>
  <c r="J94" i="3"/>
  <c r="G106" i="2"/>
  <c r="G98" i="2"/>
  <c r="N98" i="2"/>
  <c r="N103" i="2"/>
  <c r="N106" i="2"/>
  <c r="G103" i="2"/>
  <c r="N33" i="2"/>
  <c r="G33" i="2"/>
  <c r="J95" i="3" l="1"/>
  <c r="J99" i="3"/>
  <c r="D99" i="3"/>
  <c r="K91" i="3"/>
  <c r="J92" i="3"/>
  <c r="K16" i="3"/>
  <c r="D95" i="3"/>
  <c r="L91" i="3"/>
  <c r="N95" i="2"/>
  <c r="G95" i="2"/>
  <c r="P94" i="2"/>
  <c r="L86" i="3" s="1"/>
  <c r="O94" i="2"/>
  <c r="K86" i="3" s="1"/>
  <c r="K83" i="3" s="1"/>
  <c r="I94" i="2"/>
  <c r="F86" i="3" s="1"/>
  <c r="H94" i="2"/>
  <c r="E86" i="3" s="1"/>
  <c r="E83" i="3" s="1"/>
  <c r="D86" i="3" l="1"/>
  <c r="F83" i="3"/>
  <c r="D83" i="3" s="1"/>
  <c r="L83" i="3"/>
  <c r="J83" i="3" s="1"/>
  <c r="J86" i="3"/>
  <c r="N94" i="2"/>
  <c r="G94" i="2"/>
  <c r="I67" i="2"/>
  <c r="G146" i="2" l="1"/>
  <c r="G217" i="2" l="1"/>
  <c r="H81" i="2"/>
  <c r="H47" i="2" s="1"/>
  <c r="J43" i="2" l="1"/>
  <c r="K43" i="2"/>
  <c r="L43" i="2"/>
  <c r="M43" i="2"/>
  <c r="F43" i="2"/>
  <c r="J42" i="2"/>
  <c r="K42" i="2"/>
  <c r="L42" i="2"/>
  <c r="M42" i="2"/>
  <c r="K41" i="2" l="1"/>
  <c r="K15" i="2" s="1"/>
  <c r="L41" i="2"/>
  <c r="L15" i="2" s="1"/>
  <c r="J41" i="2"/>
  <c r="J15" i="2" s="1"/>
  <c r="M41" i="2"/>
  <c r="M15" i="2" s="1"/>
  <c r="H82" i="2" l="1"/>
  <c r="I82" i="2"/>
  <c r="J82" i="2"/>
  <c r="K82" i="2"/>
  <c r="L82" i="2"/>
  <c r="M82" i="2"/>
  <c r="O82" i="2"/>
  <c r="P82" i="2"/>
  <c r="P84" i="4"/>
  <c r="P85" i="2"/>
  <c r="O84" i="4"/>
  <c r="O85" i="2"/>
  <c r="N82" i="2"/>
  <c r="G82" i="2"/>
  <c r="I84" i="4"/>
  <c r="J84" i="4"/>
  <c r="K84" i="4"/>
  <c r="L84" i="4"/>
  <c r="M84" i="4"/>
  <c r="I85" i="2"/>
  <c r="J85" i="2"/>
  <c r="K85" i="2"/>
  <c r="L85" i="2"/>
  <c r="M85" i="2"/>
  <c r="H84" i="4"/>
  <c r="H85" i="2"/>
  <c r="G84" i="4" l="1"/>
  <c r="G85" i="2"/>
  <c r="D152" i="3" l="1"/>
  <c r="D153" i="3"/>
  <c r="L162" i="3"/>
  <c r="L159" i="3" s="1"/>
  <c r="J159" i="3" s="1"/>
  <c r="F162" i="3"/>
  <c r="F159" i="3" s="1"/>
  <c r="D159" i="3" s="1"/>
  <c r="J162" i="3" l="1"/>
  <c r="D162" i="3"/>
  <c r="G18" i="3" l="1"/>
  <c r="H18" i="3"/>
  <c r="I18" i="3"/>
  <c r="G17" i="3"/>
  <c r="H17" i="3"/>
  <c r="I17" i="3"/>
  <c r="P55" i="2" l="1"/>
  <c r="K12" i="3" l="1"/>
  <c r="E12" i="3"/>
  <c r="L22" i="3"/>
  <c r="K22" i="3"/>
  <c r="F22" i="3"/>
  <c r="E22" i="3"/>
  <c r="L41" i="3"/>
  <c r="L158" i="3"/>
  <c r="L154" i="3" s="1"/>
  <c r="L151" i="3" s="1"/>
  <c r="F158" i="3"/>
  <c r="F154" i="3" s="1"/>
  <c r="F151" i="3" s="1"/>
  <c r="H192" i="2"/>
  <c r="H193" i="2"/>
  <c r="H166" i="2" s="1"/>
  <c r="H194" i="2"/>
  <c r="H167" i="2" s="1"/>
  <c r="H197" i="2"/>
  <c r="H171" i="2" s="1"/>
  <c r="H198" i="2"/>
  <c r="H172" i="2" s="1"/>
  <c r="H199" i="2"/>
  <c r="H173" i="2" s="1"/>
  <c r="H202" i="2"/>
  <c r="H203" i="2"/>
  <c r="H183" i="2" s="1"/>
  <c r="H204" i="2"/>
  <c r="H184" i="2" s="1"/>
  <c r="H208" i="2"/>
  <c r="H177" i="2" s="1"/>
  <c r="H209" i="2"/>
  <c r="H178" i="2" s="1"/>
  <c r="H210" i="2"/>
  <c r="H179" i="2" s="1"/>
  <c r="O165" i="2"/>
  <c r="O166" i="2"/>
  <c r="O167" i="2"/>
  <c r="O171" i="2"/>
  <c r="O172" i="2"/>
  <c r="O173" i="2"/>
  <c r="O177" i="2"/>
  <c r="O178" i="2"/>
  <c r="O179" i="2"/>
  <c r="O182" i="2"/>
  <c r="O183" i="2"/>
  <c r="O184" i="2"/>
  <c r="O185" i="2"/>
  <c r="O186" i="2"/>
  <c r="O187" i="2"/>
  <c r="H174" i="2"/>
  <c r="H185" i="2"/>
  <c r="H186" i="2"/>
  <c r="H187" i="2"/>
  <c r="E179" i="3"/>
  <c r="P187" i="2"/>
  <c r="P186" i="2"/>
  <c r="P185" i="2"/>
  <c r="P192" i="2"/>
  <c r="P193" i="2"/>
  <c r="P166" i="2" s="1"/>
  <c r="P194" i="2"/>
  <c r="P167" i="2" s="1"/>
  <c r="I192" i="2"/>
  <c r="I193" i="2"/>
  <c r="I166" i="2" s="1"/>
  <c r="I194" i="2"/>
  <c r="I167" i="2" s="1"/>
  <c r="P172" i="2"/>
  <c r="P173" i="2"/>
  <c r="I173" i="2"/>
  <c r="P202" i="2"/>
  <c r="P203" i="2"/>
  <c r="P183" i="2" s="1"/>
  <c r="P204" i="2"/>
  <c r="P184" i="2" s="1"/>
  <c r="I202" i="2"/>
  <c r="I203" i="2"/>
  <c r="I183" i="2" s="1"/>
  <c r="I204" i="2"/>
  <c r="I184" i="2" s="1"/>
  <c r="P208" i="2"/>
  <c r="P207" i="2" s="1"/>
  <c r="P209" i="2"/>
  <c r="P178" i="2" s="1"/>
  <c r="P210" i="2"/>
  <c r="P179" i="2" s="1"/>
  <c r="I208" i="2"/>
  <c r="I209" i="2"/>
  <c r="I178" i="2" s="1"/>
  <c r="I210" i="2"/>
  <c r="I179" i="2" s="1"/>
  <c r="P191" i="2" l="1"/>
  <c r="I207" i="2"/>
  <c r="I165" i="2"/>
  <c r="I164" i="2" s="1"/>
  <c r="I191" i="2"/>
  <c r="I182" i="2"/>
  <c r="G185" i="2"/>
  <c r="I177" i="2"/>
  <c r="N166" i="2"/>
  <c r="P165" i="2"/>
  <c r="P164" i="2" s="1"/>
  <c r="P177" i="2"/>
  <c r="P176" i="2" s="1"/>
  <c r="P171" i="2"/>
  <c r="P182" i="2"/>
  <c r="G187" i="2"/>
  <c r="N186" i="2"/>
  <c r="N167" i="2"/>
  <c r="N184" i="2"/>
  <c r="H201" i="2"/>
  <c r="G167" i="2"/>
  <c r="N172" i="2"/>
  <c r="N187" i="2"/>
  <c r="N185" i="2"/>
  <c r="O164" i="2"/>
  <c r="G183" i="2"/>
  <c r="G171" i="2"/>
  <c r="N183" i="2"/>
  <c r="G184" i="2"/>
  <c r="H191" i="2"/>
  <c r="H182" i="2"/>
  <c r="O181" i="2"/>
  <c r="O170" i="2"/>
  <c r="G179" i="2"/>
  <c r="H196" i="2"/>
  <c r="H169" i="2" s="1"/>
  <c r="G169" i="2" s="1"/>
  <c r="G186" i="2"/>
  <c r="G166" i="2"/>
  <c r="N179" i="2"/>
  <c r="N173" i="2"/>
  <c r="G178" i="2"/>
  <c r="H165" i="2"/>
  <c r="N178" i="2"/>
  <c r="H207" i="2"/>
  <c r="G173" i="2"/>
  <c r="O176" i="2"/>
  <c r="H170" i="2"/>
  <c r="H176" i="2"/>
  <c r="G172" i="2"/>
  <c r="N210" i="2"/>
  <c r="G210" i="2"/>
  <c r="N209" i="2"/>
  <c r="G209" i="2"/>
  <c r="N208" i="2"/>
  <c r="G208" i="2"/>
  <c r="N204" i="2"/>
  <c r="G204" i="2"/>
  <c r="N203" i="2"/>
  <c r="G203" i="2"/>
  <c r="N202" i="2"/>
  <c r="G202" i="2"/>
  <c r="O201" i="2"/>
  <c r="N199" i="2"/>
  <c r="G199" i="2"/>
  <c r="N198" i="2"/>
  <c r="G198" i="2"/>
  <c r="N197" i="2"/>
  <c r="G197" i="2"/>
  <c r="O196" i="2"/>
  <c r="O169" i="2" s="1"/>
  <c r="N169" i="2" s="1"/>
  <c r="N194" i="2"/>
  <c r="G194" i="2"/>
  <c r="N193" i="2"/>
  <c r="G193" i="2"/>
  <c r="N192" i="2"/>
  <c r="G192" i="2"/>
  <c r="O191" i="2"/>
  <c r="N171" i="2" l="1"/>
  <c r="P170" i="2"/>
  <c r="I176" i="2"/>
  <c r="I18" i="2" s="1"/>
  <c r="I190" i="2"/>
  <c r="G177" i="2"/>
  <c r="N182" i="2"/>
  <c r="N176" i="2"/>
  <c r="N177" i="2"/>
  <c r="G182" i="2"/>
  <c r="G165" i="2"/>
  <c r="N165" i="2"/>
  <c r="G191" i="2"/>
  <c r="N196" i="2"/>
  <c r="G201" i="2"/>
  <c r="N164" i="2"/>
  <c r="H181" i="2"/>
  <c r="G181" i="2" s="1"/>
  <c r="N191" i="2"/>
  <c r="H190" i="2"/>
  <c r="O163" i="2"/>
  <c r="H164" i="2"/>
  <c r="G164" i="2" s="1"/>
  <c r="N181" i="2"/>
  <c r="N201" i="2"/>
  <c r="G196" i="2"/>
  <c r="P190" i="2"/>
  <c r="N190" i="2" s="1"/>
  <c r="N207" i="2"/>
  <c r="G207" i="2"/>
  <c r="F198" i="3"/>
  <c r="L198" i="3"/>
  <c r="G215" i="2"/>
  <c r="G214" i="2"/>
  <c r="G213" i="2"/>
  <c r="N215" i="2"/>
  <c r="N214" i="2"/>
  <c r="N213" i="2"/>
  <c r="G229" i="2"/>
  <c r="G230" i="2"/>
  <c r="G231" i="2"/>
  <c r="N229" i="2"/>
  <c r="N230" i="2"/>
  <c r="N231" i="2"/>
  <c r="G218" i="2"/>
  <c r="G219" i="2"/>
  <c r="G220" i="2"/>
  <c r="N218" i="2"/>
  <c r="N219" i="2"/>
  <c r="N220" i="2"/>
  <c r="G242" i="2"/>
  <c r="G176" i="2" l="1"/>
  <c r="J210" i="3"/>
  <c r="N228" i="2"/>
  <c r="H163" i="2"/>
  <c r="I236" i="2"/>
  <c r="G190" i="2"/>
  <c r="J222" i="3"/>
  <c r="P163" i="2"/>
  <c r="L202" i="3"/>
  <c r="J202" i="3" s="1"/>
  <c r="N212" i="2"/>
  <c r="I174" i="2"/>
  <c r="F202" i="3"/>
  <c r="D202" i="3" s="1"/>
  <c r="G228" i="2"/>
  <c r="G212" i="2"/>
  <c r="G238" i="2"/>
  <c r="G240" i="2"/>
  <c r="G241" i="2"/>
  <c r="N225" i="2"/>
  <c r="N224" i="2"/>
  <c r="N223" i="2"/>
  <c r="N222" i="2" s="1"/>
  <c r="G223" i="2"/>
  <c r="G224" i="2"/>
  <c r="G225" i="2"/>
  <c r="L206" i="3"/>
  <c r="J206" i="3" s="1"/>
  <c r="D206" i="3"/>
  <c r="P142" i="2"/>
  <c r="I143" i="2"/>
  <c r="P143" i="2"/>
  <c r="G144" i="2"/>
  <c r="N144" i="2"/>
  <c r="I127" i="2"/>
  <c r="F130" i="3" s="1"/>
  <c r="D130" i="3" s="1"/>
  <c r="N128" i="2"/>
  <c r="P127" i="2"/>
  <c r="L130" i="3" s="1"/>
  <c r="J130" i="3" s="1"/>
  <c r="P129" i="2"/>
  <c r="L134" i="3" s="1"/>
  <c r="L131" i="3" s="1"/>
  <c r="I129" i="2"/>
  <c r="F134" i="3" s="1"/>
  <c r="D134" i="3" s="1"/>
  <c r="D131" i="3" s="1"/>
  <c r="G130" i="2"/>
  <c r="N130" i="2"/>
  <c r="J226" i="3"/>
  <c r="J217" i="3"/>
  <c r="D217" i="3"/>
  <c r="E215" i="3"/>
  <c r="D216" i="3"/>
  <c r="J214" i="3"/>
  <c r="D214" i="3"/>
  <c r="J213" i="3"/>
  <c r="D213" i="3"/>
  <c r="L211" i="3"/>
  <c r="E211" i="3"/>
  <c r="D212" i="3"/>
  <c r="F211" i="3"/>
  <c r="J209" i="3"/>
  <c r="D209" i="3"/>
  <c r="J208" i="3"/>
  <c r="K207" i="3"/>
  <c r="E207" i="3"/>
  <c r="J205" i="3"/>
  <c r="D205" i="3"/>
  <c r="E203" i="3"/>
  <c r="D204" i="3"/>
  <c r="J201" i="3"/>
  <c r="D201" i="3"/>
  <c r="J200" i="3"/>
  <c r="K199" i="3"/>
  <c r="E199" i="3"/>
  <c r="J198" i="3"/>
  <c r="D198" i="3"/>
  <c r="J197" i="3"/>
  <c r="D197" i="3"/>
  <c r="L195" i="3"/>
  <c r="E195" i="3"/>
  <c r="D196" i="3"/>
  <c r="F195" i="3"/>
  <c r="J193" i="3"/>
  <c r="D193" i="3"/>
  <c r="J192" i="3"/>
  <c r="K191" i="3"/>
  <c r="E191" i="3"/>
  <c r="K190" i="3"/>
  <c r="E190" i="3"/>
  <c r="L189" i="3"/>
  <c r="K189" i="3"/>
  <c r="F189" i="3"/>
  <c r="E189" i="3"/>
  <c r="E187" i="3" s="1"/>
  <c r="J188" i="3"/>
  <c r="J186" i="3"/>
  <c r="D186" i="3"/>
  <c r="J185" i="3"/>
  <c r="D185" i="3"/>
  <c r="J184" i="3"/>
  <c r="L183" i="3"/>
  <c r="K183" i="3"/>
  <c r="E183" i="3"/>
  <c r="J182" i="3"/>
  <c r="D182" i="3"/>
  <c r="J181" i="3"/>
  <c r="D181" i="3"/>
  <c r="J180" i="3"/>
  <c r="L179" i="3"/>
  <c r="K179" i="3"/>
  <c r="J176" i="3"/>
  <c r="K175" i="3"/>
  <c r="F171" i="3"/>
  <c r="E171" i="3"/>
  <c r="J172" i="3"/>
  <c r="D172" i="3"/>
  <c r="L167" i="3"/>
  <c r="E167" i="3"/>
  <c r="J168" i="3"/>
  <c r="J164" i="3"/>
  <c r="J158" i="3"/>
  <c r="D158" i="3"/>
  <c r="L155" i="3"/>
  <c r="K155" i="3"/>
  <c r="K151" i="3" s="1"/>
  <c r="J151" i="3" s="1"/>
  <c r="I155" i="3"/>
  <c r="I151" i="3" s="1"/>
  <c r="H155" i="3"/>
  <c r="H151" i="3" s="1"/>
  <c r="G155" i="3"/>
  <c r="G151" i="3" s="1"/>
  <c r="F155" i="3"/>
  <c r="E155" i="3"/>
  <c r="E151" i="3" s="1"/>
  <c r="D151" i="3" s="1"/>
  <c r="K154" i="3"/>
  <c r="J154" i="3" s="1"/>
  <c r="I154" i="3"/>
  <c r="H154" i="3"/>
  <c r="G154" i="3"/>
  <c r="E154" i="3"/>
  <c r="D154" i="3" s="1"/>
  <c r="K131" i="3"/>
  <c r="E131" i="3"/>
  <c r="K119" i="3"/>
  <c r="I119" i="3"/>
  <c r="H119" i="3"/>
  <c r="G119" i="3"/>
  <c r="E119" i="3"/>
  <c r="D94" i="3"/>
  <c r="J93" i="3"/>
  <c r="D93" i="3"/>
  <c r="J89" i="3"/>
  <c r="D89" i="3"/>
  <c r="J88" i="3"/>
  <c r="D88" i="3"/>
  <c r="K87" i="3"/>
  <c r="E87" i="3"/>
  <c r="L82" i="3"/>
  <c r="J82" i="3" s="1"/>
  <c r="F82" i="3"/>
  <c r="D82" i="3" s="1"/>
  <c r="L81" i="3"/>
  <c r="K81" i="3"/>
  <c r="K79" i="3" s="1"/>
  <c r="F81" i="3"/>
  <c r="E81" i="3"/>
  <c r="E79" i="3" s="1"/>
  <c r="J80" i="3"/>
  <c r="D80" i="3"/>
  <c r="J77" i="3"/>
  <c r="D77" i="3"/>
  <c r="J76" i="3"/>
  <c r="D76" i="3"/>
  <c r="K75" i="3"/>
  <c r="E75" i="3"/>
  <c r="J73" i="3"/>
  <c r="D73" i="3"/>
  <c r="J72" i="3"/>
  <c r="D72" i="3"/>
  <c r="J69" i="3"/>
  <c r="D69" i="3"/>
  <c r="J68" i="3"/>
  <c r="D68" i="3"/>
  <c r="L67" i="3"/>
  <c r="F67" i="3"/>
  <c r="L65" i="3"/>
  <c r="L17" i="3" s="1"/>
  <c r="K65" i="3"/>
  <c r="F65" i="3"/>
  <c r="E65" i="3"/>
  <c r="J64" i="3"/>
  <c r="D64" i="3"/>
  <c r="J61" i="3"/>
  <c r="D61" i="3"/>
  <c r="J60" i="3"/>
  <c r="D60" i="3"/>
  <c r="K59" i="3"/>
  <c r="E59" i="3"/>
  <c r="J57" i="3"/>
  <c r="D57" i="3"/>
  <c r="J56" i="3"/>
  <c r="D56" i="3"/>
  <c r="K55" i="3"/>
  <c r="K54" i="3"/>
  <c r="E54" i="3"/>
  <c r="L53" i="3"/>
  <c r="K53" i="3"/>
  <c r="F53" i="3"/>
  <c r="E53" i="3"/>
  <c r="J52" i="3"/>
  <c r="D52" i="3"/>
  <c r="K47" i="3"/>
  <c r="F41" i="3"/>
  <c r="J34" i="3"/>
  <c r="D34" i="3"/>
  <c r="J33" i="3"/>
  <c r="D33" i="3"/>
  <c r="L31" i="3"/>
  <c r="F27" i="3"/>
  <c r="D28" i="3"/>
  <c r="J26" i="3"/>
  <c r="D26" i="3"/>
  <c r="J25" i="3"/>
  <c r="D25" i="3"/>
  <c r="E23" i="3"/>
  <c r="J22" i="3"/>
  <c r="E19" i="3"/>
  <c r="D22" i="3"/>
  <c r="J21" i="3"/>
  <c r="D21" i="3"/>
  <c r="J20" i="3"/>
  <c r="L19" i="3"/>
  <c r="F19" i="3"/>
  <c r="I170" i="2" l="1"/>
  <c r="I163" i="2" s="1"/>
  <c r="F194" i="3"/>
  <c r="F190" i="3" s="1"/>
  <c r="D190" i="3" s="1"/>
  <c r="P141" i="2"/>
  <c r="P121" i="2" s="1"/>
  <c r="N142" i="2"/>
  <c r="I121" i="2"/>
  <c r="G121" i="2" s="1"/>
  <c r="D226" i="3"/>
  <c r="L207" i="3"/>
  <c r="J207" i="3" s="1"/>
  <c r="F17" i="3"/>
  <c r="K51" i="3"/>
  <c r="J53" i="3"/>
  <c r="F127" i="3"/>
  <c r="D127" i="3" s="1"/>
  <c r="D30" i="3"/>
  <c r="F203" i="3"/>
  <c r="D203" i="3" s="1"/>
  <c r="E41" i="3"/>
  <c r="E17" i="3" s="1"/>
  <c r="K41" i="3"/>
  <c r="F131" i="3"/>
  <c r="L166" i="3"/>
  <c r="L194" i="3"/>
  <c r="J218" i="3"/>
  <c r="E165" i="3"/>
  <c r="E166" i="3"/>
  <c r="J174" i="3"/>
  <c r="F165" i="3"/>
  <c r="D170" i="3"/>
  <c r="D29" i="3"/>
  <c r="J29" i="3"/>
  <c r="E43" i="3"/>
  <c r="J46" i="3"/>
  <c r="D81" i="3"/>
  <c r="L79" i="3"/>
  <c r="J79" i="3" s="1"/>
  <c r="L127" i="3"/>
  <c r="J127" i="3" s="1"/>
  <c r="J170" i="3"/>
  <c r="D173" i="3"/>
  <c r="J173" i="3"/>
  <c r="L171" i="3"/>
  <c r="L165" i="3"/>
  <c r="D189" i="3"/>
  <c r="K187" i="3"/>
  <c r="F31" i="3"/>
  <c r="D45" i="3"/>
  <c r="D46" i="3"/>
  <c r="D53" i="3"/>
  <c r="D169" i="3"/>
  <c r="D222" i="3"/>
  <c r="E31" i="3"/>
  <c r="K42" i="3"/>
  <c r="J32" i="3"/>
  <c r="E175" i="3"/>
  <c r="E27" i="3"/>
  <c r="D27" i="3" s="1"/>
  <c r="J30" i="3"/>
  <c r="E42" i="3"/>
  <c r="J45" i="3"/>
  <c r="J65" i="3"/>
  <c r="K166" i="3"/>
  <c r="J169" i="3"/>
  <c r="L175" i="3"/>
  <c r="J175" i="3" s="1"/>
  <c r="J183" i="3"/>
  <c r="D210" i="3"/>
  <c r="D211" i="3"/>
  <c r="D65" i="3"/>
  <c r="J81" i="3"/>
  <c r="D174" i="3"/>
  <c r="J189" i="3"/>
  <c r="D171" i="3"/>
  <c r="G174" i="2"/>
  <c r="D19" i="3"/>
  <c r="J179" i="3"/>
  <c r="J155" i="3"/>
  <c r="J223" i="3"/>
  <c r="L199" i="3"/>
  <c r="J199" i="3" s="1"/>
  <c r="L203" i="3"/>
  <c r="L219" i="3"/>
  <c r="J219" i="3" s="1"/>
  <c r="K19" i="3"/>
  <c r="J19" i="3" s="1"/>
  <c r="K23" i="3"/>
  <c r="K31" i="3"/>
  <c r="J31" i="3" s="1"/>
  <c r="K43" i="3"/>
  <c r="E91" i="3"/>
  <c r="J134" i="3"/>
  <c r="J131" i="3" s="1"/>
  <c r="F166" i="3"/>
  <c r="D192" i="3"/>
  <c r="J196" i="3"/>
  <c r="K195" i="3"/>
  <c r="J195" i="3" s="1"/>
  <c r="D208" i="3"/>
  <c r="F207" i="3"/>
  <c r="D207" i="3" s="1"/>
  <c r="J216" i="3"/>
  <c r="K215" i="3"/>
  <c r="E47" i="3"/>
  <c r="E51" i="3"/>
  <c r="E55" i="3"/>
  <c r="F79" i="3"/>
  <c r="D79" i="3" s="1"/>
  <c r="D155" i="3"/>
  <c r="K165" i="3"/>
  <c r="D168" i="3"/>
  <c r="F167" i="3"/>
  <c r="D167" i="3" s="1"/>
  <c r="K171" i="3"/>
  <c r="D176" i="3"/>
  <c r="F175" i="3"/>
  <c r="D200" i="3"/>
  <c r="F199" i="3"/>
  <c r="D199" i="3" s="1"/>
  <c r="D164" i="3"/>
  <c r="K167" i="3"/>
  <c r="J167" i="3" s="1"/>
  <c r="D180" i="3"/>
  <c r="F179" i="3"/>
  <c r="D179" i="3" s="1"/>
  <c r="D195" i="3"/>
  <c r="J212" i="3"/>
  <c r="K211" i="3"/>
  <c r="J211" i="3" s="1"/>
  <c r="D184" i="3"/>
  <c r="F183" i="3"/>
  <c r="D183" i="3" s="1"/>
  <c r="D188" i="3"/>
  <c r="J204" i="3"/>
  <c r="K203" i="3"/>
  <c r="O23" i="2"/>
  <c r="H23" i="2"/>
  <c r="I25" i="2"/>
  <c r="P25" i="2"/>
  <c r="P26" i="2"/>
  <c r="I37" i="2"/>
  <c r="O34" i="2"/>
  <c r="P34" i="2"/>
  <c r="H34" i="2"/>
  <c r="I34" i="2"/>
  <c r="G66" i="2"/>
  <c r="J194" i="3" l="1"/>
  <c r="L190" i="3"/>
  <c r="J190" i="3" s="1"/>
  <c r="D194" i="3"/>
  <c r="N34" i="2"/>
  <c r="N121" i="2"/>
  <c r="D218" i="3"/>
  <c r="D223" i="3"/>
  <c r="G34" i="2"/>
  <c r="D175" i="3"/>
  <c r="J166" i="3"/>
  <c r="J41" i="3"/>
  <c r="J17" i="3" s="1"/>
  <c r="K17" i="3"/>
  <c r="K13" i="3" s="1"/>
  <c r="K39" i="3"/>
  <c r="E13" i="3"/>
  <c r="D41" i="3"/>
  <c r="D17" i="3" s="1"/>
  <c r="E163" i="3"/>
  <c r="L191" i="3"/>
  <c r="J191" i="3" s="1"/>
  <c r="F191" i="3"/>
  <c r="D191" i="3" s="1"/>
  <c r="F163" i="3"/>
  <c r="L163" i="3"/>
  <c r="L215" i="3"/>
  <c r="J215" i="3" s="1"/>
  <c r="L13" i="3"/>
  <c r="D31" i="3"/>
  <c r="J171" i="3"/>
  <c r="D165" i="3"/>
  <c r="F13" i="3"/>
  <c r="D32" i="3"/>
  <c r="E39" i="3"/>
  <c r="N170" i="2"/>
  <c r="N163" i="2"/>
  <c r="G163" i="2"/>
  <c r="G170" i="2"/>
  <c r="J203" i="3"/>
  <c r="J165" i="3"/>
  <c r="K163" i="3"/>
  <c r="D166" i="3"/>
  <c r="P37" i="2"/>
  <c r="O236" i="2"/>
  <c r="N236" i="2" s="1"/>
  <c r="H236" i="2"/>
  <c r="G236" i="2" s="1"/>
  <c r="N235" i="2"/>
  <c r="G235" i="2"/>
  <c r="N234" i="2"/>
  <c r="G234" i="2"/>
  <c r="N233" i="2"/>
  <c r="G233" i="2"/>
  <c r="O237" i="2"/>
  <c r="H237" i="2"/>
  <c r="G237" i="2" s="1"/>
  <c r="G222" i="2"/>
  <c r="E207" i="2"/>
  <c r="E201" i="2"/>
  <c r="E196" i="2"/>
  <c r="N162" i="2"/>
  <c r="G162" i="2"/>
  <c r="N161" i="2"/>
  <c r="G161" i="2"/>
  <c r="N160" i="2"/>
  <c r="G160" i="2"/>
  <c r="P159" i="2"/>
  <c r="O159" i="2"/>
  <c r="I159" i="2"/>
  <c r="H159" i="2"/>
  <c r="N158" i="2"/>
  <c r="G158" i="2"/>
  <c r="P157" i="2"/>
  <c r="O157" i="2"/>
  <c r="I157" i="2"/>
  <c r="H157" i="2"/>
  <c r="P156" i="2"/>
  <c r="O156" i="2"/>
  <c r="O155" i="2" s="1"/>
  <c r="I156" i="2"/>
  <c r="I155" i="2" s="1"/>
  <c r="H156" i="2"/>
  <c r="H155" i="2" s="1"/>
  <c r="P155" i="2"/>
  <c r="N154" i="2"/>
  <c r="G154" i="2"/>
  <c r="P153" i="2"/>
  <c r="O153" i="2"/>
  <c r="I153" i="2"/>
  <c r="H153" i="2"/>
  <c r="P152" i="2"/>
  <c r="P151" i="2" s="1"/>
  <c r="O152" i="2"/>
  <c r="O151" i="2" s="1"/>
  <c r="I152" i="2"/>
  <c r="I151" i="2" s="1"/>
  <c r="H152" i="2"/>
  <c r="H151" i="2" s="1"/>
  <c r="N150" i="2"/>
  <c r="G150" i="2"/>
  <c r="P149" i="2"/>
  <c r="O149" i="2"/>
  <c r="I149" i="2"/>
  <c r="H149" i="2"/>
  <c r="N146" i="2"/>
  <c r="P145" i="2"/>
  <c r="O145" i="2"/>
  <c r="I145" i="2"/>
  <c r="H145" i="2"/>
  <c r="O143" i="2"/>
  <c r="H143" i="2"/>
  <c r="N140" i="2"/>
  <c r="G140" i="2"/>
  <c r="P139" i="2"/>
  <c r="O139" i="2"/>
  <c r="L139" i="2"/>
  <c r="K139" i="2"/>
  <c r="I139" i="2"/>
  <c r="H139" i="2"/>
  <c r="N136" i="2"/>
  <c r="G136" i="2"/>
  <c r="P135" i="2"/>
  <c r="L138" i="3" s="1"/>
  <c r="O135" i="2"/>
  <c r="L135" i="2"/>
  <c r="K135" i="2"/>
  <c r="I135" i="2"/>
  <c r="F138" i="3" s="1"/>
  <c r="H135" i="2"/>
  <c r="O134" i="2"/>
  <c r="H134" i="2"/>
  <c r="P133" i="2"/>
  <c r="I133" i="2"/>
  <c r="O129" i="2"/>
  <c r="N129" i="2" s="1"/>
  <c r="H129" i="2"/>
  <c r="G129" i="2" s="1"/>
  <c r="O127" i="2"/>
  <c r="N127" i="2" s="1"/>
  <c r="H127" i="2"/>
  <c r="G127" i="2" s="1"/>
  <c r="N125" i="2"/>
  <c r="G125" i="2"/>
  <c r="P124" i="2"/>
  <c r="O124" i="2"/>
  <c r="I124" i="2"/>
  <c r="H124" i="2"/>
  <c r="O123" i="2"/>
  <c r="O122" i="2" s="1"/>
  <c r="H123" i="2"/>
  <c r="H122" i="2" s="1"/>
  <c r="P120" i="2"/>
  <c r="N120" i="2" s="1"/>
  <c r="I120" i="2"/>
  <c r="G120" i="2" s="1"/>
  <c r="O118" i="2"/>
  <c r="O14" i="2" s="1"/>
  <c r="M118" i="2"/>
  <c r="L118" i="2"/>
  <c r="L14" i="2" s="1"/>
  <c r="K118" i="2"/>
  <c r="K14" i="2" s="1"/>
  <c r="J118" i="2"/>
  <c r="H118" i="2"/>
  <c r="H14" i="2" s="1"/>
  <c r="M98" i="2"/>
  <c r="L98" i="2"/>
  <c r="K98" i="2"/>
  <c r="J98" i="2"/>
  <c r="N97" i="2"/>
  <c r="P96" i="2"/>
  <c r="O96" i="2"/>
  <c r="I96" i="2"/>
  <c r="H96" i="2"/>
  <c r="N93" i="2"/>
  <c r="G93" i="2"/>
  <c r="P92" i="2"/>
  <c r="O92" i="2"/>
  <c r="I92" i="2"/>
  <c r="H92" i="2"/>
  <c r="P90" i="2"/>
  <c r="O90" i="2"/>
  <c r="O43" i="2" s="1"/>
  <c r="I90" i="2"/>
  <c r="H90" i="2"/>
  <c r="H43" i="2" s="1"/>
  <c r="N87" i="2"/>
  <c r="N49" i="2" s="1"/>
  <c r="G87" i="2"/>
  <c r="N86" i="2"/>
  <c r="G86" i="2"/>
  <c r="K74" i="3"/>
  <c r="F74" i="3"/>
  <c r="N84" i="2"/>
  <c r="N81" i="2" s="1"/>
  <c r="N47" i="2" s="1"/>
  <c r="G84" i="2"/>
  <c r="P83" i="2"/>
  <c r="O83" i="2"/>
  <c r="K70" i="3" s="1"/>
  <c r="I83" i="2"/>
  <c r="H83" i="2"/>
  <c r="P81" i="2"/>
  <c r="P47" i="2" s="1"/>
  <c r="O81" i="2"/>
  <c r="O47" i="2" s="1"/>
  <c r="M81" i="2"/>
  <c r="M47" i="2" s="1"/>
  <c r="L81" i="2"/>
  <c r="L47" i="2" s="1"/>
  <c r="K81" i="2"/>
  <c r="K47" i="2" s="1"/>
  <c r="J81" i="2"/>
  <c r="J47" i="2" s="1"/>
  <c r="I81" i="2"/>
  <c r="I47" i="2" s="1"/>
  <c r="N80" i="2"/>
  <c r="G80" i="2"/>
  <c r="P79" i="2"/>
  <c r="O79" i="2"/>
  <c r="M79" i="2"/>
  <c r="L79" i="2"/>
  <c r="K79" i="2"/>
  <c r="J79" i="2"/>
  <c r="I79" i="2"/>
  <c r="H79" i="2"/>
  <c r="P78" i="2"/>
  <c r="O78" i="2"/>
  <c r="I78" i="2"/>
  <c r="H78" i="2"/>
  <c r="P77" i="2"/>
  <c r="O77" i="2"/>
  <c r="I77" i="2"/>
  <c r="H77" i="2"/>
  <c r="N75" i="2"/>
  <c r="G75" i="2"/>
  <c r="P74" i="2"/>
  <c r="P42" i="2" s="1"/>
  <c r="O74" i="2"/>
  <c r="O42" i="2" s="1"/>
  <c r="I74" i="2"/>
  <c r="H74" i="2"/>
  <c r="H42" i="2" s="1"/>
  <c r="F58" i="3"/>
  <c r="N69" i="2"/>
  <c r="G69" i="2"/>
  <c r="P67" i="2"/>
  <c r="L48" i="3" s="1"/>
  <c r="O67" i="2"/>
  <c r="F48" i="3"/>
  <c r="H67" i="2"/>
  <c r="G67" i="2" s="1"/>
  <c r="N66" i="2"/>
  <c r="P65" i="2"/>
  <c r="P62" i="2" s="1"/>
  <c r="O65" i="2"/>
  <c r="O62" i="2" s="1"/>
  <c r="I65" i="2"/>
  <c r="I62" i="2" s="1"/>
  <c r="H65" i="2"/>
  <c r="H62" i="2" s="1"/>
  <c r="H29" i="2" s="1"/>
  <c r="P64" i="2"/>
  <c r="N64" i="2" s="1"/>
  <c r="G64" i="2"/>
  <c r="O55" i="2"/>
  <c r="O28" i="2" s="1"/>
  <c r="N28" i="2" s="1"/>
  <c r="H55" i="2"/>
  <c r="N54" i="2"/>
  <c r="G54" i="2"/>
  <c r="P53" i="2"/>
  <c r="L24" i="3" s="1"/>
  <c r="O53" i="2"/>
  <c r="I53" i="2"/>
  <c r="F24" i="3" s="1"/>
  <c r="H53" i="2"/>
  <c r="N52" i="2"/>
  <c r="G52" i="2"/>
  <c r="P51" i="2"/>
  <c r="O51" i="2"/>
  <c r="I51" i="2"/>
  <c r="H51" i="2"/>
  <c r="F47" i="2"/>
  <c r="P49" i="2"/>
  <c r="P45" i="2"/>
  <c r="I45" i="2"/>
  <c r="L44" i="2"/>
  <c r="K44" i="2"/>
  <c r="O37" i="2"/>
  <c r="H37" i="2"/>
  <c r="G37" i="2" s="1"/>
  <c r="M34" i="2"/>
  <c r="L34" i="2"/>
  <c r="K34" i="2"/>
  <c r="J34" i="2"/>
  <c r="O26" i="2"/>
  <c r="N26" i="2" s="1"/>
  <c r="H26" i="2"/>
  <c r="G26" i="2" s="1"/>
  <c r="O25" i="2"/>
  <c r="N25" i="2" s="1"/>
  <c r="H25" i="2"/>
  <c r="G25" i="2" s="1"/>
  <c r="P24" i="2"/>
  <c r="O24" i="2"/>
  <c r="I24" i="2"/>
  <c r="H24" i="2"/>
  <c r="P23" i="2"/>
  <c r="I23" i="2"/>
  <c r="M22" i="2"/>
  <c r="L22" i="2"/>
  <c r="K22" i="2"/>
  <c r="J22" i="2"/>
  <c r="O19" i="2"/>
  <c r="H19" i="2"/>
  <c r="P18" i="2"/>
  <c r="O18" i="2"/>
  <c r="H18" i="2"/>
  <c r="G18" i="2" s="1"/>
  <c r="P61" i="2" l="1"/>
  <c r="H22" i="2"/>
  <c r="L44" i="3"/>
  <c r="L40" i="3" s="1"/>
  <c r="J40" i="3" s="1"/>
  <c r="P29" i="2"/>
  <c r="P22" i="2" s="1"/>
  <c r="I48" i="2"/>
  <c r="I46" i="2" s="1"/>
  <c r="G46" i="2" s="1"/>
  <c r="I76" i="2"/>
  <c r="O46" i="2"/>
  <c r="I123" i="2"/>
  <c r="I122" i="2" s="1"/>
  <c r="I119" i="2" s="1"/>
  <c r="D138" i="3"/>
  <c r="F135" i="3"/>
  <c r="D135" i="3" s="1"/>
  <c r="J138" i="3"/>
  <c r="L135" i="3"/>
  <c r="J135" i="3" s="1"/>
  <c r="L187" i="3"/>
  <c r="J187" i="3" s="1"/>
  <c r="N23" i="2"/>
  <c r="F215" i="3"/>
  <c r="D215" i="3" s="1"/>
  <c r="N45" i="2"/>
  <c r="P44" i="2"/>
  <c r="N44" i="2" s="1"/>
  <c r="G79" i="2"/>
  <c r="G49" i="2"/>
  <c r="G45" i="2"/>
  <c r="I44" i="2"/>
  <c r="I16" i="2" s="1"/>
  <c r="G16" i="2" s="1"/>
  <c r="N143" i="2"/>
  <c r="O141" i="2"/>
  <c r="N141" i="2" s="1"/>
  <c r="G134" i="2"/>
  <c r="G133" i="2" s="1"/>
  <c r="H132" i="2"/>
  <c r="G143" i="2"/>
  <c r="H141" i="2"/>
  <c r="G141" i="2" s="1"/>
  <c r="N134" i="2"/>
  <c r="N133" i="2" s="1"/>
  <c r="O132" i="2"/>
  <c r="F187" i="3"/>
  <c r="N37" i="2"/>
  <c r="N24" i="2"/>
  <c r="O41" i="2"/>
  <c r="H41" i="2"/>
  <c r="G81" i="2"/>
  <c r="G47" i="2" s="1"/>
  <c r="N145" i="2"/>
  <c r="N62" i="2"/>
  <c r="H76" i="2"/>
  <c r="F78" i="3"/>
  <c r="D78" i="3" s="1"/>
  <c r="I43" i="2"/>
  <c r="O29" i="2"/>
  <c r="O22" i="2" s="1"/>
  <c r="H48" i="2"/>
  <c r="H46" i="2" s="1"/>
  <c r="O48" i="2"/>
  <c r="O76" i="2"/>
  <c r="L78" i="3"/>
  <c r="J78" i="3" s="1"/>
  <c r="P43" i="2"/>
  <c r="J44" i="2"/>
  <c r="G51" i="2"/>
  <c r="F62" i="3"/>
  <c r="F59" i="3" s="1"/>
  <c r="D59" i="3" s="1"/>
  <c r="I42" i="2"/>
  <c r="P48" i="2"/>
  <c r="P46" i="2" s="1"/>
  <c r="P76" i="2"/>
  <c r="N157" i="2"/>
  <c r="G159" i="2"/>
  <c r="J14" i="2"/>
  <c r="N51" i="2"/>
  <c r="G53" i="2"/>
  <c r="N55" i="2"/>
  <c r="N65" i="2"/>
  <c r="G124" i="2"/>
  <c r="N153" i="2"/>
  <c r="P148" i="2"/>
  <c r="P147" i="2" s="1"/>
  <c r="D13" i="3"/>
  <c r="D163" i="3"/>
  <c r="J163" i="3"/>
  <c r="G55" i="2"/>
  <c r="H133" i="2"/>
  <c r="N135" i="2"/>
  <c r="M135" i="2" s="1"/>
  <c r="N67" i="2"/>
  <c r="N77" i="2"/>
  <c r="N79" i="2"/>
  <c r="O148" i="2"/>
  <c r="O147" i="2" s="1"/>
  <c r="N149" i="2"/>
  <c r="I148" i="2"/>
  <c r="I147" i="2" s="1"/>
  <c r="G156" i="2"/>
  <c r="G157" i="2"/>
  <c r="N159" i="2"/>
  <c r="G155" i="2"/>
  <c r="G77" i="2"/>
  <c r="G135" i="2"/>
  <c r="J135" i="2"/>
  <c r="J139" i="2"/>
  <c r="G152" i="2"/>
  <c r="G90" i="2"/>
  <c r="G43" i="2" s="1"/>
  <c r="G91" i="2"/>
  <c r="G96" i="2"/>
  <c r="N139" i="2"/>
  <c r="M139" i="2" s="1"/>
  <c r="N83" i="2"/>
  <c r="G145" i="2"/>
  <c r="J24" i="3"/>
  <c r="L23" i="3"/>
  <c r="J23" i="3" s="1"/>
  <c r="F47" i="3"/>
  <c r="D47" i="3" s="1"/>
  <c r="D48" i="3"/>
  <c r="G74" i="2"/>
  <c r="G42" i="2" s="1"/>
  <c r="F66" i="3"/>
  <c r="F63" i="3" s="1"/>
  <c r="F71" i="3"/>
  <c r="N90" i="2"/>
  <c r="N43" i="2" s="1"/>
  <c r="G92" i="2"/>
  <c r="N96" i="2"/>
  <c r="P123" i="2"/>
  <c r="L126" i="3"/>
  <c r="N155" i="2"/>
  <c r="F51" i="3"/>
  <c r="D51" i="3" s="1"/>
  <c r="D54" i="3"/>
  <c r="F42" i="3"/>
  <c r="L58" i="3"/>
  <c r="G83" i="2"/>
  <c r="E70" i="3"/>
  <c r="F91" i="3"/>
  <c r="D91" i="3" s="1"/>
  <c r="D92" i="3"/>
  <c r="G151" i="2"/>
  <c r="G153" i="2"/>
  <c r="F23" i="3"/>
  <c r="D23" i="3" s="1"/>
  <c r="D24" i="3"/>
  <c r="H61" i="2"/>
  <c r="N78" i="2"/>
  <c r="N85" i="2"/>
  <c r="L74" i="3"/>
  <c r="F126" i="3"/>
  <c r="G139" i="2"/>
  <c r="H148" i="2"/>
  <c r="N151" i="2"/>
  <c r="L43" i="3"/>
  <c r="J43" i="3" s="1"/>
  <c r="K71" i="3"/>
  <c r="P32" i="2"/>
  <c r="N32" i="2" s="1"/>
  <c r="L90" i="3"/>
  <c r="G24" i="2"/>
  <c r="N53" i="2"/>
  <c r="O61" i="2"/>
  <c r="N61" i="2" s="1"/>
  <c r="G65" i="2"/>
  <c r="F44" i="3"/>
  <c r="J48" i="3"/>
  <c r="L47" i="3"/>
  <c r="J47" i="3" s="1"/>
  <c r="L54" i="3"/>
  <c r="D58" i="3"/>
  <c r="F55" i="3"/>
  <c r="D55" i="3" s="1"/>
  <c r="N74" i="2"/>
  <c r="N42" i="2" s="1"/>
  <c r="L62" i="3"/>
  <c r="G78" i="2"/>
  <c r="J70" i="3"/>
  <c r="K66" i="3"/>
  <c r="K18" i="3" s="1"/>
  <c r="K67" i="3"/>
  <c r="J67" i="3" s="1"/>
  <c r="E74" i="3"/>
  <c r="N91" i="2"/>
  <c r="N92" i="2"/>
  <c r="I32" i="2"/>
  <c r="G32" i="2" s="1"/>
  <c r="F90" i="3"/>
  <c r="J91" i="3"/>
  <c r="N124" i="2"/>
  <c r="G149" i="2"/>
  <c r="N18" i="2"/>
  <c r="P19" i="2"/>
  <c r="N19" i="2" s="1"/>
  <c r="O133" i="2"/>
  <c r="N152" i="2"/>
  <c r="N156" i="2"/>
  <c r="J13" i="3"/>
  <c r="G23" i="2"/>
  <c r="J44" i="3" l="1"/>
  <c r="I29" i="2"/>
  <c r="I61" i="2"/>
  <c r="G62" i="2"/>
  <c r="I41" i="2"/>
  <c r="G123" i="2"/>
  <c r="G41" i="2"/>
  <c r="G15" i="2" s="1"/>
  <c r="P41" i="2"/>
  <c r="P15" i="2" s="1"/>
  <c r="P122" i="2"/>
  <c r="N41" i="2"/>
  <c r="N15" i="2" s="1"/>
  <c r="N29" i="2"/>
  <c r="N22" i="2" s="1"/>
  <c r="O21" i="2"/>
  <c r="L16" i="3"/>
  <c r="J16" i="3" s="1"/>
  <c r="F18" i="3"/>
  <c r="H15" i="2"/>
  <c r="H21" i="2"/>
  <c r="O15" i="2"/>
  <c r="I17" i="2"/>
  <c r="G61" i="2"/>
  <c r="N132" i="2"/>
  <c r="N131" i="2" s="1"/>
  <c r="O131" i="2"/>
  <c r="H131" i="2"/>
  <c r="G132" i="2"/>
  <c r="G131" i="2" s="1"/>
  <c r="P16" i="2"/>
  <c r="N16" i="2" s="1"/>
  <c r="G48" i="2"/>
  <c r="N48" i="2"/>
  <c r="G76" i="2"/>
  <c r="I15" i="2"/>
  <c r="N76" i="2"/>
  <c r="H13" i="2"/>
  <c r="D187" i="3"/>
  <c r="P17" i="2"/>
  <c r="L75" i="3"/>
  <c r="J75" i="3" s="1"/>
  <c r="D62" i="3"/>
  <c r="F75" i="3"/>
  <c r="D75" i="3" s="1"/>
  <c r="G44" i="2"/>
  <c r="N147" i="2"/>
  <c r="N148" i="2"/>
  <c r="G122" i="2"/>
  <c r="F87" i="3"/>
  <c r="D87" i="3" s="1"/>
  <c r="D90" i="3"/>
  <c r="K63" i="3"/>
  <c r="F40" i="3"/>
  <c r="F16" i="3" s="1"/>
  <c r="D44" i="3"/>
  <c r="F43" i="3"/>
  <c r="D43" i="3" s="1"/>
  <c r="J90" i="3"/>
  <c r="L87" i="3"/>
  <c r="J87" i="3" s="1"/>
  <c r="F123" i="3"/>
  <c r="D123" i="3" s="1"/>
  <c r="D126" i="3"/>
  <c r="F122" i="3"/>
  <c r="L71" i="3"/>
  <c r="J71" i="3" s="1"/>
  <c r="L66" i="3"/>
  <c r="L63" i="3" s="1"/>
  <c r="D42" i="3"/>
  <c r="D74" i="3"/>
  <c r="E71" i="3"/>
  <c r="D71" i="3" s="1"/>
  <c r="H147" i="2"/>
  <c r="G147" i="2" s="1"/>
  <c r="G148" i="2"/>
  <c r="J58" i="3"/>
  <c r="L55" i="3"/>
  <c r="J55" i="3" s="1"/>
  <c r="N123" i="2"/>
  <c r="L59" i="3"/>
  <c r="J59" i="3" s="1"/>
  <c r="J62" i="3"/>
  <c r="L42" i="3"/>
  <c r="J54" i="3"/>
  <c r="L51" i="3"/>
  <c r="J51" i="3" s="1"/>
  <c r="J74" i="3"/>
  <c r="D70" i="3"/>
  <c r="E66" i="3"/>
  <c r="E67" i="3"/>
  <c r="D67" i="3" s="1"/>
  <c r="J126" i="3"/>
  <c r="L123" i="3"/>
  <c r="J123" i="3" s="1"/>
  <c r="L122" i="3"/>
  <c r="I19" i="2"/>
  <c r="G19" i="2" s="1"/>
  <c r="I22" i="2" l="1"/>
  <c r="I13" i="2" s="1"/>
  <c r="G13" i="2" s="1"/>
  <c r="G29" i="2"/>
  <c r="G22" i="2" s="1"/>
  <c r="P119" i="2"/>
  <c r="N119" i="2" s="1"/>
  <c r="E18" i="3"/>
  <c r="E15" i="3" s="1"/>
  <c r="P21" i="2"/>
  <c r="N21" i="2" s="1"/>
  <c r="N122" i="2"/>
  <c r="L18" i="3"/>
  <c r="L15" i="3" s="1"/>
  <c r="F15" i="3"/>
  <c r="D16" i="3"/>
  <c r="M44" i="2"/>
  <c r="O13" i="2"/>
  <c r="I118" i="2"/>
  <c r="I14" i="2" s="1"/>
  <c r="G119" i="2"/>
  <c r="J63" i="3"/>
  <c r="D40" i="3"/>
  <c r="F39" i="3"/>
  <c r="D39" i="3" s="1"/>
  <c r="J122" i="3"/>
  <c r="J119" i="3" s="1"/>
  <c r="L119" i="3"/>
  <c r="L118" i="3" s="1"/>
  <c r="E63" i="3"/>
  <c r="D63" i="3" s="1"/>
  <c r="D66" i="3"/>
  <c r="D18" i="3" s="1"/>
  <c r="D122" i="3"/>
  <c r="D119" i="3" s="1"/>
  <c r="F119" i="3"/>
  <c r="F118" i="3" s="1"/>
  <c r="F14" i="3" s="1"/>
  <c r="K15" i="3"/>
  <c r="K14" i="3"/>
  <c r="L39" i="3"/>
  <c r="J39" i="3" s="1"/>
  <c r="J42" i="3"/>
  <c r="L12" i="3"/>
  <c r="J66" i="3"/>
  <c r="I12" i="2" l="1"/>
  <c r="I21" i="2"/>
  <c r="G21" i="2" s="1"/>
  <c r="P118" i="2"/>
  <c r="P14" i="2" s="1"/>
  <c r="N14" i="2" s="1"/>
  <c r="M14" i="2" s="1"/>
  <c r="D15" i="3"/>
  <c r="J18" i="3"/>
  <c r="G118" i="2"/>
  <c r="K11" i="3"/>
  <c r="J118" i="3"/>
  <c r="L115" i="3"/>
  <c r="J115" i="3" s="1"/>
  <c r="J15" i="3"/>
  <c r="L14" i="3"/>
  <c r="J14" i="3" s="1"/>
  <c r="D118" i="3"/>
  <c r="F115" i="3"/>
  <c r="D115" i="3" s="1"/>
  <c r="J12" i="3"/>
  <c r="E14" i="3"/>
  <c r="F12" i="3"/>
  <c r="D12" i="3" s="1"/>
  <c r="P13" i="2"/>
  <c r="N118" i="2" l="1"/>
  <c r="F11" i="3"/>
  <c r="L11" i="3"/>
  <c r="J11" i="3" s="1"/>
  <c r="G14" i="2"/>
  <c r="D14" i="3"/>
  <c r="E11" i="3"/>
  <c r="P12" i="2"/>
  <c r="N13" i="2"/>
  <c r="D11" i="3" l="1"/>
  <c r="N46" i="2"/>
  <c r="J46" i="2"/>
  <c r="L46" i="2"/>
  <c r="H17" i="2"/>
  <c r="O17" i="2"/>
  <c r="M46" i="2"/>
  <c r="K46" i="2"/>
  <c r="G17" i="2" l="1"/>
  <c r="H12" i="2"/>
  <c r="G12" i="2" s="1"/>
  <c r="N17" i="2"/>
  <c r="O12" i="2"/>
  <c r="N12" i="2" s="1"/>
</calcChain>
</file>

<file path=xl/sharedStrings.xml><?xml version="1.0" encoding="utf-8"?>
<sst xmlns="http://schemas.openxmlformats.org/spreadsheetml/2006/main" count="1423" uniqueCount="525">
  <si>
    <t xml:space="preserve">
«Приложение № 1
УТВЕРЖДЕНО
Приказом департамента строительной 
политики Воронежской области 
от 06.04.2020 № 61-02-03/110</t>
  </si>
  <si>
    <t>Статус</t>
  </si>
  <si>
    <t>Наименование государственной программы, подпрограммы,  основного мероприятия, мероприятия</t>
  </si>
  <si>
    <t xml:space="preserve">Бюджетные ассигнования на реализацию государственной программы, тыс. рублей
</t>
  </si>
  <si>
    <t xml:space="preserve">согласно закону Воронежской области об областном бюджете, тыс. рублей
</t>
  </si>
  <si>
    <t xml:space="preserve">согласно бюджетной росписи расходов областного бюджета, тыс. рублей
</t>
  </si>
  <si>
    <t>всего</t>
  </si>
  <si>
    <t>в том числе по источникам:</t>
  </si>
  <si>
    <t>федеральный бюджет</t>
  </si>
  <si>
    <t>областной бюджет</t>
  </si>
  <si>
    <t>Государственная программа</t>
  </si>
  <si>
    <t>Обеспечение доступным и комфортным жильем населения Воронежской области</t>
  </si>
  <si>
    <t>Всего, в том числе в разрезе ГРБС</t>
  </si>
  <si>
    <t>х</t>
  </si>
  <si>
    <t>Ответственный исполнитель - департамент строительной политики Воронежской области</t>
  </si>
  <si>
    <t>820 хх хх 05 х хх ххххх ххх</t>
  </si>
  <si>
    <t>Департамент архитектуры и градостроительства Воронежской области</t>
  </si>
  <si>
    <t>813 хх хх 05 х хх ххххх ххх</t>
  </si>
  <si>
    <t>Департамент экономического развития Воронежской области</t>
  </si>
  <si>
    <t>806 хх хх 05 х хх ххххх ххх</t>
  </si>
  <si>
    <t>Департамент жилищно-коммунального хозяйства и энергетики Воронежской области</t>
  </si>
  <si>
    <t>832 хх хх 05 х хх ххххх ххх</t>
  </si>
  <si>
    <t>Департамент социальной защиты Воронежской области</t>
  </si>
  <si>
    <t>851 хх хх 05 х хх ххххх ххх</t>
  </si>
  <si>
    <t>Инспекция государственного строительного надзора Воронежской области</t>
  </si>
  <si>
    <t>849 хх хх 05 х хх ххххх ххх</t>
  </si>
  <si>
    <t>Государственная жилищная инспекция Воронежской области</t>
  </si>
  <si>
    <t>801 хх хх 05 х хх ххххх ххх</t>
  </si>
  <si>
    <t>Департамент имущественных и земельных отношений Воронежской области.</t>
  </si>
  <si>
    <t>835 хх хх 05 х хх ххххх ххх</t>
  </si>
  <si>
    <t>ПОДПРОГРАММА 1</t>
  </si>
  <si>
    <t>Создание условий для обеспечения доступным и комфортным жильем населения Воронежской области</t>
  </si>
  <si>
    <t>Департамент строительной политики Воронежской области</t>
  </si>
  <si>
    <t>Всего</t>
  </si>
  <si>
    <t>820 10 03 05 1 01 R4970 500</t>
  </si>
  <si>
    <t>820 10 03 05 1 01 R0200 521</t>
  </si>
  <si>
    <t>820 05 05 05 1 03 78100 500</t>
  </si>
  <si>
    <t>820 04 12 05 1 04 40090 400</t>
  </si>
  <si>
    <t>820 04 12 05 1 04 72200 200</t>
  </si>
  <si>
    <t>820 04 12 05 1 11 70200 200</t>
  </si>
  <si>
    <t>806 10 03 05 1 05 70190 300</t>
  </si>
  <si>
    <t>832 04 12 05 1 04 78100 500</t>
  </si>
  <si>
    <t xml:space="preserve">851 10 03 05 1 07 51760 300  </t>
  </si>
  <si>
    <t>851 10 03 05 1 07 51350 300</t>
  </si>
  <si>
    <t xml:space="preserve">Основное мероприятие 1.1             </t>
  </si>
  <si>
    <t xml:space="preserve">Обеспечение жильем молодых семей
</t>
  </si>
  <si>
    <t>820 10 04 05 1 01 R4970 500</t>
  </si>
  <si>
    <t xml:space="preserve">Основное мероприятие 1.2       </t>
  </si>
  <si>
    <t xml:space="preserve">Создание инфраструктуры на земельных участках, предназначенных для предоставления семьям, имеющим трех и более детей
</t>
  </si>
  <si>
    <t>820 05 05 05 1 02 78100 500</t>
  </si>
  <si>
    <t xml:space="preserve">Основное мероприятие 1.3              </t>
  </si>
  <si>
    <t xml:space="preserve">Стимулирование развития жилищного строительства в Воронежской области
</t>
  </si>
  <si>
    <t>Мероприятие будет реализовываться при наличии финансирования.</t>
  </si>
  <si>
    <t>Основное мероприятие 1.4</t>
  </si>
  <si>
    <t xml:space="preserve">Газификация Воронежской области
</t>
  </si>
  <si>
    <t xml:space="preserve">Проектирование и строительство газораспределительных сетей и котельных.
</t>
  </si>
  <si>
    <t>Мероприятие 1.4.1</t>
  </si>
  <si>
    <t xml:space="preserve">Строительство газораспределительных сетей
</t>
  </si>
  <si>
    <t>Мероприятие 1.4.2</t>
  </si>
  <si>
    <t xml:space="preserve">Строительство и реконструкция котельных, находящихся в областной и муниципальной собственности, с переводом на газ
</t>
  </si>
  <si>
    <t>Мероприятие 1.4.3</t>
  </si>
  <si>
    <t>Мероприятие 1.4.4</t>
  </si>
  <si>
    <t>Увеличение производительности объектов газотранспортной системы</t>
  </si>
  <si>
    <t>Основное мероприятие 1.5</t>
  </si>
  <si>
    <t xml:space="preserve">Оказание государственной (областной) поддержки гражданам в сфере жилищного ипотечного кредитования
</t>
  </si>
  <si>
    <t>Основное мероприятие 1.7</t>
  </si>
  <si>
    <t xml:space="preserve">Обеспечение жильем отдельных категорий граждан, установленных федеральным законодательством
</t>
  </si>
  <si>
    <t xml:space="preserve">Предоставление мер социальной поддержки на улучшение жилищных условий ветеранам ВОВ и инвалидам.                        
</t>
  </si>
  <si>
    <t>851 10 03 05 1 07 51340 300</t>
  </si>
  <si>
    <t>851 10 06 05 1 07 70200 800</t>
  </si>
  <si>
    <t xml:space="preserve">851 10 03 05 1 07 51340 300  </t>
  </si>
  <si>
    <t>Мероприятие 1.7.1</t>
  </si>
  <si>
    <t xml:space="preserve"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1941 - 1945 годов"
</t>
  </si>
  <si>
    <t>Мероприятие 1.7.2</t>
  </si>
  <si>
    <t xml:space="preserve"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
</t>
  </si>
  <si>
    <t>Основное мероприятие 1.9</t>
  </si>
  <si>
    <t xml:space="preserve">Формирование рынка доступного арендного жилья
</t>
  </si>
  <si>
    <t>Основное мероприятие 1.10</t>
  </si>
  <si>
    <t xml:space="preserve">Обеспечение жильем граждан, уволенных с военной службы (службы), и приравненных к ним лиц </t>
  </si>
  <si>
    <t>Основное мероприятие 1.11</t>
  </si>
  <si>
    <t>Основное мероприятие 1.12</t>
  </si>
  <si>
    <t>Региональный проект "Жилье"</t>
  </si>
  <si>
    <t>ПОДПРОГРАММА 2</t>
  </si>
  <si>
    <t xml:space="preserve">Развитие градостроительной деятельности
</t>
  </si>
  <si>
    <t>813 04 12 05 2 01 78460 500</t>
  </si>
  <si>
    <t>813 04 12 05 2 02 70850 200</t>
  </si>
  <si>
    <t>813 04 12 05 2 03 70850 200</t>
  </si>
  <si>
    <t>Основное мероприятие 2.1</t>
  </si>
  <si>
    <t xml:space="preserve">Градостроительное проектирование
</t>
  </si>
  <si>
    <t>Мероприятие 2.1.1</t>
  </si>
  <si>
    <t>Предоставление субсидий из областного бюджета бюджетам муниципальных образований на актуализацию документов территориального планирования</t>
  </si>
  <si>
    <t>Мероприятие 2.1.2</t>
  </si>
  <si>
    <t>Мероприятие 2.1.3</t>
  </si>
  <si>
    <t xml:space="preserve">Предоставление субсидий из областного бюджета бюджету городского округа город Воронеж на актуализацию правил землепользования и застройки, в том числе на координирование территориальных зон
</t>
  </si>
  <si>
    <t>Содействие администрации городского округа город Воронеж в приведении утвержденных правил землепользования и застройки городского округа в соответствие действующему законодательству, в том числе координированию территориальных зон для направления таких сведений в ЕГРН.</t>
  </si>
  <si>
    <t>Основное мероприятие 2.2</t>
  </si>
  <si>
    <t xml:space="preserve">Регулирование вопросов административно-территориального устройства
</t>
  </si>
  <si>
    <t>Мероприятие 2.2.1</t>
  </si>
  <si>
    <t xml:space="preserve">Подготовка карт (планов) в отношении границы Воронежской области и смежных субъектов Российской Федерации 
</t>
  </si>
  <si>
    <t xml:space="preserve">Установление границ Воронежской области в соответствии с требованиями действующего законодательства. </t>
  </si>
  <si>
    <t>813 04 12 05 2 02 78460 500</t>
  </si>
  <si>
    <t>Мероприятие 2.2.2</t>
  </si>
  <si>
    <t xml:space="preserve">Переименование населенных пунктов
</t>
  </si>
  <si>
    <t>Основное мероприятие 2.3</t>
  </si>
  <si>
    <t xml:space="preserve">Создание условий для повышения качества архитектурной деятельности на территории Воронежской области
</t>
  </si>
  <si>
    <t>Мероприятие 2.3.1</t>
  </si>
  <si>
    <t>Организация и проведение конгрессно-выставочных событий, архитектурных конкурсов и иных мероприятий в сфере архитектуры и градостроительства</t>
  </si>
  <si>
    <t>Мероприятие 2.3.2</t>
  </si>
  <si>
    <t>ПОДПРОГРАММА 3</t>
  </si>
  <si>
    <t xml:space="preserve">Развитие промышленности строительных материалов и индустриального домостроения в Воронежской области
</t>
  </si>
  <si>
    <t>Основное мероприятие 3.1</t>
  </si>
  <si>
    <t xml:space="preserve">Комплексная оценка состояния строительной индустрии и промышленности строительных материалов в Воронежской области
</t>
  </si>
  <si>
    <t>Мониторинг достижения показателя</t>
  </si>
  <si>
    <t>Основное мероприятие 3.2</t>
  </si>
  <si>
    <t xml:space="preserve">Стимулирование развития промышленности строительных материалов и индустриального домостроения
</t>
  </si>
  <si>
    <t>Мероприятие 3.2.1</t>
  </si>
  <si>
    <t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</t>
  </si>
  <si>
    <t>Основное мероприятие 3.3</t>
  </si>
  <si>
    <t xml:space="preserve"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
</t>
  </si>
  <si>
    <t>Мероприятие 3.3.1</t>
  </si>
  <si>
    <t xml:space="preserve">Оценка имеющихся запасов и объемов образования техногенных и твердых бытовых отходов Воронежской области, пригодных для производства строительных материалов, изделий и конструкций
</t>
  </si>
  <si>
    <t>Основное мероприятие 3.4</t>
  </si>
  <si>
    <t xml:space="preserve">Государственная поддержка отдельных отраслей промышленности и топливно-энергетического комплекса (субсидии юридическим лицам)
</t>
  </si>
  <si>
    <t>Основное мероприятие 3.5</t>
  </si>
  <si>
    <t>Региональный проект "Экспорт услуг"</t>
  </si>
  <si>
    <t>ПОДПРОГРАММА 4</t>
  </si>
  <si>
    <t xml:space="preserve">Обеспечение реализации государственной программы
</t>
  </si>
  <si>
    <t>820 01 13 05 4 01 72010 100</t>
  </si>
  <si>
    <t>820 01 13 05 4 01 72010 200</t>
  </si>
  <si>
    <t>820 01 13 05 4 01 72010 800</t>
  </si>
  <si>
    <t>820 04 12 05 4 02 78100 500</t>
  </si>
  <si>
    <t>813 01 13 05 4 01 72010 100</t>
  </si>
  <si>
    <t>813 01 13 05 4 01 72010 200</t>
  </si>
  <si>
    <t>813 01 13 05 4 01 72010 800</t>
  </si>
  <si>
    <t>813 04 12 05 4 03 00590 600</t>
  </si>
  <si>
    <t>849 01 13 05 4 01 72010 100</t>
  </si>
  <si>
    <t>849 01 13 05 4 01 72010 200</t>
  </si>
  <si>
    <t>849 01 13 05 4 01 72010 800</t>
  </si>
  <si>
    <t>801 01 13 05 4 01 72010 100</t>
  </si>
  <si>
    <t>801 01 13 05 4 01 72010 200</t>
  </si>
  <si>
    <t>801 01 13 05 4 01 72010 800</t>
  </si>
  <si>
    <t>801 04 12 05 4 03 00590 100</t>
  </si>
  <si>
    <t>801 04 12 05 4 03 00590 200</t>
  </si>
  <si>
    <t>801 04 12 05 4 03 00590 800</t>
  </si>
  <si>
    <t>Основное мероприятие 4.1</t>
  </si>
  <si>
    <t xml:space="preserve"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
</t>
  </si>
  <si>
    <t xml:space="preserve">Обеспечение деятельности аппаратов исполнительных органов власти Воронежской области - соисполнителей подпрограммы.      
</t>
  </si>
  <si>
    <t>Мероприятие 4.1.1</t>
  </si>
  <si>
    <t>Финансовое обеспечение деятельности департамента строительной политики Воронежской области</t>
  </si>
  <si>
    <t>Обеспечение деятельности аппарата департамента строительной полиики Воронежской области</t>
  </si>
  <si>
    <t>Мероприятие 4.1.2</t>
  </si>
  <si>
    <t>Финансовое обеспечение деятельности департамента архитектуры и градостроительства Воронежской области</t>
  </si>
  <si>
    <t>Обеспечение деятельности аппарата департамента архитектуры и градостроительства Воронежской области</t>
  </si>
  <si>
    <t>Мероприятие 4.1.3</t>
  </si>
  <si>
    <t xml:space="preserve">Финансовое обеспечение деятельности государственной жилищной инспекции Воронежской области
</t>
  </si>
  <si>
    <t>Обеспечение деятельности аппарата государственной жилищной инспекции Воронежской области</t>
  </si>
  <si>
    <t>Мероприятие 4.1.4</t>
  </si>
  <si>
    <t>Финансовое обеспечение деятельности инспекции государственного строительного надзора Воронежской области</t>
  </si>
  <si>
    <t>Обеспечение деятельности аппарата инспекции государственного строительного надзора Воронежской области</t>
  </si>
  <si>
    <t>Основное мероприятие 4.2</t>
  </si>
  <si>
    <t xml:space="preserve"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
</t>
  </si>
  <si>
    <t>Основное мероприятие 4.3</t>
  </si>
  <si>
    <t xml:space="preserve">Финансовое обеспечение деятельности подведомственных учреждений
</t>
  </si>
  <si>
    <t>Обеспечение деятельности подведомственных бюжетных учреждений</t>
  </si>
  <si>
    <t>Мероприятие 4.3.1</t>
  </si>
  <si>
    <t>Содержание бюджетного учреждения Воронежской области «Нормативно-проектный центр»</t>
  </si>
  <si>
    <t xml:space="preserve">Обеспечение деятельности БУ ВО «Нормативно-проектный центр»                   
</t>
  </si>
  <si>
    <t>Мероприятие 4.3.2</t>
  </si>
  <si>
    <t>Приложение № 2
УТВЕРЖДЕНО
Приказом департамента строительной 
политики Воронежской области 
от 17.03.2016 № 61-02-03/33</t>
  </si>
  <si>
    <t>Наименование статей расходов</t>
  </si>
  <si>
    <t>Всего, в том числе:</t>
  </si>
  <si>
    <t>НИОКР</t>
  </si>
  <si>
    <t>ПРОЧИЕ  расходы</t>
  </si>
  <si>
    <t xml:space="preserve">ПОДПРОГРАММА 1 </t>
  </si>
  <si>
    <t>Основное мероприятие 1.1</t>
  </si>
  <si>
    <t xml:space="preserve">ПРОЧИЕ  расходы </t>
  </si>
  <si>
    <t>Основное мероприятие 1.2</t>
  </si>
  <si>
    <t>Основное мероприятие 1.3</t>
  </si>
  <si>
    <t>Мероприятие 1.3.1</t>
  </si>
  <si>
    <t xml:space="preserve">Мероприятия по комплексному развитию коммунальной инфраструктуры в целях жилищного строительства
</t>
  </si>
  <si>
    <t>Мероприятие 1.3.2</t>
  </si>
  <si>
    <t xml:space="preserve">Мероприятия по развитию социальной инфраструктуры для строительства жилья экономического класса
</t>
  </si>
  <si>
    <t>Мероприятие 1.3.3</t>
  </si>
  <si>
    <t xml:space="preserve">Мероприятия по стимулированию частной инициативы граждан в жилищном строительстве и формированию условий для создания жилищных некоммерческих объединений граждан, включая жилищно-строительные кооперативы
</t>
  </si>
  <si>
    <t>Мероприятие 1.3.4</t>
  </si>
  <si>
    <t>Мероприятие 1.3.5</t>
  </si>
  <si>
    <t xml:space="preserve">Строительство и реконструкция котельных, находящихся в государственной и муниципальной собственности, с переводом на газ
</t>
  </si>
  <si>
    <t xml:space="preserve"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1941 - 1945 годов
</t>
  </si>
  <si>
    <t xml:space="preserve">Формирование рынка доступного арендного жилья
</t>
  </si>
  <si>
    <t>Обеспечение жильем граждан, уволенных с военной службы (службы), и приравненных к ним лиц</t>
  </si>
  <si>
    <t xml:space="preserve">ПОДПРОГРАММА 2 </t>
  </si>
  <si>
    <t>Предоставление субсидий из областного бюджета бюджету городского округа город Воронеж на актуализацию правил землепользования и застройки, в т.ч. на координирование территориальных зон</t>
  </si>
  <si>
    <t>Переименование населенных пунктов</t>
  </si>
  <si>
    <t>Мероприятие 2.2.3</t>
  </si>
  <si>
    <t xml:space="preserve">Подготовка карт (планов) в отношении границы Воронежской области и смежных субъектов Российской Федерации
</t>
  </si>
  <si>
    <t xml:space="preserve">ПОДПРОГРАММА 3 </t>
  </si>
  <si>
    <t>Мероприятие 3.1.1</t>
  </si>
  <si>
    <t xml:space="preserve">Комплексная оценка текущего состояния отрасли, составление реального баланса потребности и производства строительных материалов Воронежской области, разработка Концепции развития промышленности строительных материалов и индустриального домостроения Воронежской области на период до 2021 года
</t>
  </si>
  <si>
    <t>Мероприятие 3.1.2</t>
  </si>
  <si>
    <t xml:space="preserve">Актуализация баланса потребности и производства строительных материалов в Воронежской области и Концепции развития промышленности строительных материалов и индустриального домостроения Воронежской области на период до 2021 года
</t>
  </si>
  <si>
    <t xml:space="preserve">Региональный проект "Экспорт услуг"
</t>
  </si>
  <si>
    <t xml:space="preserve">ПОДПРОГРАММА 4 </t>
  </si>
  <si>
    <t xml:space="preserve">Финансовое обеспечение деятельности инспекции государственного строительного надзора Воронежской области
</t>
  </si>
  <si>
    <t>Содержание бюджетного учреждения Воронежской области "Нормативно-проектный центр"</t>
  </si>
  <si>
    <t>Ответственные за исполнение</t>
  </si>
  <si>
    <t>Исполнительный орган государственной власти Воронежской области, иной главный распорядитель средств областного бюджета</t>
  </si>
  <si>
    <t xml:space="preserve">Должность, Ф.И.О. </t>
  </si>
  <si>
    <t>Заместитель начальника отдела  И.П.Чихачева 
Советник отдела  А.Ю. Загородних</t>
  </si>
  <si>
    <t>Стимулирование развития жилищного строительства в Воронежской области</t>
  </si>
  <si>
    <t xml:space="preserve">Начальник отдела А.В. Гура </t>
  </si>
  <si>
    <t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</t>
  </si>
  <si>
    <t xml:space="preserve">Заместитель начальника отдела  И.П.Чихачева
Советник отдела Т.В. Попова </t>
  </si>
  <si>
    <t>Заместитель руководителя А.М. Кулешов</t>
  </si>
  <si>
    <t>Руководитель департамента  А.А. Еренков</t>
  </si>
  <si>
    <t xml:space="preserve">Заместитель руководителя - начальник отдела С.М. Беляева           </t>
  </si>
  <si>
    <t xml:space="preserve">Заместитель руководителя - начальник отдела С.М. Беляева  </t>
  </si>
  <si>
    <t xml:space="preserve">Подготовка карт (планов) в отношении границы Воронежской области и смежных субъектов Российской Федерации </t>
  </si>
  <si>
    <t xml:space="preserve">Заместитель руководителя - начальник отдела - С.М. Беляева  </t>
  </si>
  <si>
    <t>Заместитель начальника отдела  Н.В. Шилкова                                                                                                                                     Советник отдела  Д.С. Логинов</t>
  </si>
  <si>
    <t>Заместитель начальника отдела рзвития архитектурной деятельности С.А. Степанцова</t>
  </si>
  <si>
    <t>Стимулирование развития промышленности строительных материалов и индустриального домостроения</t>
  </si>
  <si>
    <t xml:space="preserve">Советник отдела  Д.С. Логинов
</t>
  </si>
  <si>
    <t xml:space="preserve"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
</t>
  </si>
  <si>
    <t>Советник отдела  - Д.С. Логинов
Ведущий консультант отдела - И.В. Шепель</t>
  </si>
  <si>
    <t xml:space="preserve">Начальник отдела - главный бухгалтер  Л.В.Колесникова </t>
  </si>
  <si>
    <t>Советник – главный бухгалтер И.В. Сотникова</t>
  </si>
  <si>
    <t>Мероприятие 4.1.1.</t>
  </si>
  <si>
    <t xml:space="preserve">Финансовое обеспечение деятельности департамента строительной политики Воронежской области
</t>
  </si>
  <si>
    <t>Мероприятие 4.1.2.</t>
  </si>
  <si>
    <t xml:space="preserve">Финансовое обеспечение деятельности департамента архитектуры и градостроительства Воронежской области
</t>
  </si>
  <si>
    <t>Мероприятие 4.1.3.</t>
  </si>
  <si>
    <t xml:space="preserve">Начальник отдела – главный бухгалтер И.В. Белобородова     </t>
  </si>
  <si>
    <t>Мероприятие 4.1.4.</t>
  </si>
  <si>
    <t xml:space="preserve">Советник – главный бухгалтер И.В. Сотникова        </t>
  </si>
  <si>
    <t xml:space="preserve">Начальник отдела - главный бухгалтер Л.В.Колесникова </t>
  </si>
  <si>
    <t xml:space="preserve">Начальник отдела – главный бухгалтер И.В. Белобородова    </t>
  </si>
  <si>
    <t>Наименование подпрограммы, основного мероприятия, контрольного события</t>
  </si>
  <si>
    <t>Исполнитель</t>
  </si>
  <si>
    <t>Наступление контрольного события</t>
  </si>
  <si>
    <t>ОСНОВНОЕ МЕРОПРИЯТИЕ 1.1</t>
  </si>
  <si>
    <t>Обеспечение жильем молодых семей</t>
  </si>
  <si>
    <t>Контрольное событие 1.1.1</t>
  </si>
  <si>
    <t>Заключено соглашение с Минстроем России о предоставлении субсидий на реализацию мероприятия по обеспечению жильем молодых семей</t>
  </si>
  <si>
    <t>Контрольное событие 1.1.2</t>
  </si>
  <si>
    <t>Выданы свидетельства о праве на получение социальной выплаты на приобретение (строительство) жилого помещения</t>
  </si>
  <si>
    <t>Контрольное событие 1.1.3</t>
  </si>
  <si>
    <t>Реализованы свидетельств о праве на получение социальной выплаты на приобретение (строительство) жилого помещения</t>
  </si>
  <si>
    <t>ОСНОВНОЕ МЕРОПРИЯТИЕ 1.2</t>
  </si>
  <si>
    <t>Создание инфраструктуры на земельных участках, предназначенных для предоставления семьям, имеющим трех и более детей</t>
  </si>
  <si>
    <t>Контрольное событие 1.2.1</t>
  </si>
  <si>
    <t>Контрольное событие 1.2.2</t>
  </si>
  <si>
    <t>ОСНОВНОЕ МЕРОПРИЯТИЕ 1.4</t>
  </si>
  <si>
    <t>Газификация Воронежской области</t>
  </si>
  <si>
    <t>Контрольное событие 1.4.1</t>
  </si>
  <si>
    <t>Контрольное событие 1.4.2</t>
  </si>
  <si>
    <t>Контрольное событие 1.4.3</t>
  </si>
  <si>
    <t>Контрольное событие 1.4.4</t>
  </si>
  <si>
    <t>Контрольное событие 1.4.5</t>
  </si>
  <si>
    <t>ОСНОВНОЕ МЕРОПРИЯТИЕ 1.5</t>
  </si>
  <si>
    <t>Оказание государственной (областной) поддержки гражданам в сфере жилищного ипотечного кредитования</t>
  </si>
  <si>
    <t>Контрольное событие 1.5.1</t>
  </si>
  <si>
    <t>Контрольное событие 1.5.2</t>
  </si>
  <si>
    <t>Обеспечены выплатой 39 семей участников</t>
  </si>
  <si>
    <t>Контрольное событие 1.5.3</t>
  </si>
  <si>
    <t>ОСНОВНОЕ МЕРОПРИЯТИЕ 1.7</t>
  </si>
  <si>
    <t>Обеспечение жильем отдельных категорий граждан, установленных федеральным законодательством</t>
  </si>
  <si>
    <t>Контрольное событие 1.7.1</t>
  </si>
  <si>
    <t xml:space="preserve">Сформированы списки граждан, принятых на учет нуждающихся в улучшении жилищных условий, имеющих право на получение мер социальной поддержки по обеспечению жильем </t>
  </si>
  <si>
    <t>ОСНОВНОЕ МЕРОПРИЯТИЕ 1.9</t>
  </si>
  <si>
    <t xml:space="preserve">Выдача свидетельств о предоставлении безвозмездных субсидий на приобретение жилых помещений </t>
  </si>
  <si>
    <t xml:space="preserve">дата </t>
  </si>
  <si>
    <t>ОСНОВНОЕ МЕРОПРИЯТИЕ 1.10</t>
  </si>
  <si>
    <t xml:space="preserve">Реализация свидетельств о предоставлении безвозмездных субсидий на приобретение жилых помещений </t>
  </si>
  <si>
    <t>Контрольное событие 2.1.1</t>
  </si>
  <si>
    <t>Контрольное событие 1.7.2</t>
  </si>
  <si>
    <t>Контрольное событие 1.7.3</t>
  </si>
  <si>
    <t>ОСНОВНОЕ МЕРОПРИЯТИЕ 1.11</t>
  </si>
  <si>
    <t>Контрольное событие 1.11.1</t>
  </si>
  <si>
    <t>Мониторинг программных продуктов на  профильном IT-рынке, возможных к внедрению для реализации целей мероприятия</t>
  </si>
  <si>
    <t>ОСНОВНОЕ МЕРОПРИЯТИЕ 1.12</t>
  </si>
  <si>
    <t>Контрольное событие 1.12.1</t>
  </si>
  <si>
    <t>Развитие градостроительной деятельности</t>
  </si>
  <si>
    <t>ОСНОВНОЕ МЕРОПРИЯТИЕ 2.1</t>
  </si>
  <si>
    <t>Заключены соглашения о предоставлении субсидий из областного бюджета бюджетам муниципальных образований Воронежской области</t>
  </si>
  <si>
    <t>Контрольное событие 2.1.2</t>
  </si>
  <si>
    <t>ОСНОВНОЕ МЕРОПРИЯТИЕ 2.3</t>
  </si>
  <si>
    <t>Создание условий для повышения качества архитектурной деятельности на территории Воронежской области</t>
  </si>
  <si>
    <t>Контрольное событие 2.2.1</t>
  </si>
  <si>
    <t>Развитие промышленности строительных материалов и индустриального домостроения в Воронежской области</t>
  </si>
  <si>
    <t>ОСНОВНОЕ МЕРОПРИЯТИЕ 3.1</t>
  </si>
  <si>
    <t>Комплексная оценка состояния строительной индустрии и промышленности строительных материалов в Воронежской области</t>
  </si>
  <si>
    <t>Контрольное событие 3.1.1</t>
  </si>
  <si>
    <t>ОСНОВНОЕ МЕРОПРИЯТИЕ 3.2</t>
  </si>
  <si>
    <t>Контрольное событие 3.2.1</t>
  </si>
  <si>
    <t>Формирование рынка доступного арендного жилья</t>
  </si>
  <si>
    <t>ОСНОВНОЕ МЕРОПРИЯТИЕ 3.3</t>
  </si>
  <si>
    <t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</t>
  </si>
  <si>
    <t>Контрольное событие 3.3.1</t>
  </si>
  <si>
    <t>ОСНОВНОЕ МЕРОПРИЯТИЕ 3.4</t>
  </si>
  <si>
    <t>Государственная поддержка отдельных отраслей промышленности и топливно-энергетического комплекса (субсидии юридическим лицам)</t>
  </si>
  <si>
    <t>Контрольное событие 3.4.1</t>
  </si>
  <si>
    <t>ОСНОВНОЕ МЕРОПРИЯТИЕ 3.5</t>
  </si>
  <si>
    <t>Контрольное событие 3.5.1</t>
  </si>
  <si>
    <t>Обеспечение реализации государственной программы</t>
  </si>
  <si>
    <t>ОСНОВНОЕ МЕРОПРИЯТИЕ 4.1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</si>
  <si>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</si>
  <si>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Контрольное событие 4.1.1</t>
  </si>
  <si>
    <t>Ежемесячно до 15 числа</t>
  </si>
  <si>
    <t xml:space="preserve">Осуществлен мониторинг и контроль за темпами ввода жилья на территории Воронежской области с целью корректного формирования оперативной и статистической информации, в том числе в Минстрой России  </t>
  </si>
  <si>
    <t>Контрольное событие 4.1.2</t>
  </si>
  <si>
    <t>Контрольное событие 4.1.3</t>
  </si>
  <si>
    <t>Контрольное событие 4.1.4</t>
  </si>
  <si>
    <t xml:space="preserve">Государственная жилищная инспекция Воронежской области </t>
  </si>
  <si>
    <t>Предупреждены, выявлены и пресечены нарушения требований, установленных в соответствии с жилищным законодательством, законодательством об энергосбережении и о повышении энергетической эффективности</t>
  </si>
  <si>
    <t>Контрольное событие 4.1.5</t>
  </si>
  <si>
    <t>Предупреждены, выявлены и пресечены  нарушения ограничений изменения размера вносимой гражданами платы за коммунальные услуги</t>
  </si>
  <si>
    <t>Контрольное событие 4.1.6</t>
  </si>
  <si>
    <t>Контрольное событие 4.1.7</t>
  </si>
  <si>
    <t xml:space="preserve">Инспекция государственного строительного надзора Воронежской области </t>
  </si>
  <si>
    <t xml:space="preserve">Организованы и проведены мероприятия, направленные на профилактику нарушений обязательных требований в соответствии с приказом инспекции государственного строительного надзора Воронежской области от 27.11.2019 № 68-01-10/1521 "Об утверждении программы профилактики нарушений" </t>
  </si>
  <si>
    <t>Контрольное событие 4.1.8</t>
  </si>
  <si>
    <t>ОСНОВНОЕ МЕРОПРИЯТИЕ 4.2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</si>
  <si>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</si>
  <si>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ОСНОВНОЕ МЕРОПРИЯТИЕ 4.3</t>
  </si>
  <si>
    <t>Контрольное событие 4.3.1</t>
  </si>
  <si>
    <t>Проведена судебная, претензионная и аналитическая работа от лица  государственной жилищной инспекции Воронежской области</t>
  </si>
  <si>
    <t>Контрольное событие 4.3.2</t>
  </si>
  <si>
    <t>Контрольное событие 4.3.3</t>
  </si>
  <si>
    <t>Контрольное событие 4.3.4</t>
  </si>
  <si>
    <t xml:space="preserve">Подготовлен проект изменений в схему территориального планирования Воронежской области </t>
  </si>
  <si>
    <t>».</t>
  </si>
  <si>
    <t>Государственные капитальные вложения</t>
  </si>
  <si>
    <t>Построены и запроектированы объекты газоснабжения в рамках ОАИП</t>
  </si>
  <si>
    <t>Построены и запроектированы котельные в рамках ОАИП</t>
  </si>
  <si>
    <t>Контрольное событие 1.4.6</t>
  </si>
  <si>
    <t>Проведен мониторинг показателя за 2020 год</t>
  </si>
  <si>
    <t xml:space="preserve">Выданы свидетельства о предоставлении безвозмездных субсидий на приобретение жилых помещений </t>
  </si>
  <si>
    <t xml:space="preserve">Реализованы свидетельства о предоставлении безвозмездных субсидий на приобретение жилых помещений </t>
  </si>
  <si>
    <t>Обеспечены выплатой 36 семей участников</t>
  </si>
  <si>
    <t>Выполнение мероприятий целевой модели "Осуществление контрольно-надзорной деятельности в субъектах Российской Федерации", утвержденной распоряжением Правительства РФ от 31.01.2017 № 147-р</t>
  </si>
  <si>
    <t>Проведен архитектурный форум Зодчество VRN 2021</t>
  </si>
  <si>
    <t>820 05 05 05 1 F1 Д0210 500</t>
  </si>
  <si>
    <t xml:space="preserve">Начальник отдела - главный бухгалтер  Л.В.Колесникова                                                              </t>
  </si>
  <si>
    <t>Контрольное событие 1.9.1</t>
  </si>
  <si>
    <t>Предупреждены, выявлены и пресечены нарушения жилищного законодательства, произведено наблюдение за исполнением управляющими компаниями требований жильцов многоквартирных жилых домов, проведено лицензирование деятельности по управлению многоквартирными домами</t>
  </si>
  <si>
    <t>Мероприяти 1.3.4</t>
  </si>
  <si>
    <t>806 10 03 05 1 09 72340 800</t>
  </si>
  <si>
    <t>Оформлены договоры социального найма с 41 семьей в рамках реализации ведомственного пилотного проекта "Формирование рынка доступного арендного жилья"</t>
  </si>
  <si>
    <t>ОСНОВНОЕ МЕРОПРИЯТИЕ 2.2</t>
  </si>
  <si>
    <t>Градостроительное проектирование</t>
  </si>
  <si>
    <t>Регулирование вопросов административно-территориального устройства</t>
  </si>
  <si>
    <t xml:space="preserve">Сформирован реестра (справочника) "Административно-территориальное устройство Воронежской области"в рамках государственнного задания БУ ВО "НПЦ"    </t>
  </si>
  <si>
    <t xml:space="preserve">Формирование реестра (справочника) "Административно-территориальное устройство Воронежской области"в рамках государственнного задания БУ ВО "НПЦ"                        
</t>
  </si>
  <si>
    <t>Проведение ведомственной оценки состояния строительной индустрии промышленности строительных материалов в Воронежской области</t>
  </si>
  <si>
    <t>Проведение оценки потенциала региональной сырьевой базы  промышленности строительных материалов Воронежской области</t>
  </si>
  <si>
    <t>Мероприятие будет реализовываться при наличии финансирования (В рамках мероприятия предусмотрено организация департаментом конгрессионно-выставочных мероприятий)</t>
  </si>
  <si>
    <t>Контрольное событие 2.3.1</t>
  </si>
  <si>
    <t>Контрольное событие 2.3.2</t>
  </si>
  <si>
    <t>Сформулирован и внесен в программу развития жилищного строительтства в Воронежской области раздел, план мероприятий посвященный развитию строительной индустрии промышленности строительных материалов в Воронежской области</t>
  </si>
  <si>
    <t>Организовано участие департамента в Выставке строительства в г. Воронеж</t>
  </si>
  <si>
    <t>Сформулированы перспективные направления развития региональной сырьевой базы  промышленности строительных материалов Воронежской области</t>
  </si>
  <si>
    <t>Проведено информирование субъектов строительной индустрии о мерах господдержки со стороны департамента в рамках реализации основного мероприятия</t>
  </si>
  <si>
    <t>ОСНОВНОЕ МЕРОПРИЯТИЕ 1.3</t>
  </si>
  <si>
    <t>Контрольное событие 1.3.1</t>
  </si>
  <si>
    <t xml:space="preserve">Создание условий для совершенствования архитектурного облика населенных пунктов Воронежской области, а также формирования комфортной и привлекательной среды обитания
</t>
  </si>
  <si>
    <t>Наименование государственной программы, подпрограммы, основного мероприятия, мероприятия</t>
  </si>
  <si>
    <t xml:space="preserve">Исполнительный орган государственной власти Воронежской области - главный распорядитель средств областного бюджета (далее - ГРБС) 
</t>
  </si>
  <si>
    <t>Код бюджетной классификации (в соответствии с законом Воронежской области об областном бюджете) (далее - КБК)</t>
  </si>
  <si>
    <t xml:space="preserve">Бюджетные ассигнования на реализацию государственной программы (тыс. рублей)
</t>
  </si>
  <si>
    <t xml:space="preserve">Мероприятия по реализации проектов по развитию территорий
</t>
  </si>
  <si>
    <t xml:space="preserve">Создание и внедрение информационно-аналитической системы с целью мониторинга хода строительства объектов социальной, инженерной и транспортной инфраструктуры на территории Воронежской области
</t>
  </si>
  <si>
    <t>Финансовое обеспечение деятельности подведомственных учреждений</t>
  </si>
  <si>
    <t xml:space="preserve">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518 молодым семьям, в том числе многодетным, на улучшение жилищных условий путем приобретения жилого помещения или создание объекта индивидуального жилищного строительства. 
</t>
  </si>
  <si>
    <t>851 10 03 05 1 07 71730 800</t>
  </si>
  <si>
    <t>Заместитель начальника отдела планирования и реализации                                                                                                                                         программ департамента строительной политики Воронежской области</t>
  </si>
  <si>
    <t>И.П. Чихачева</t>
  </si>
  <si>
    <t>Руководитель департамента   А.М. Кулешов</t>
  </si>
  <si>
    <t>Контрольное событие 1.12.2</t>
  </si>
  <si>
    <t>Заместитель начальника отдела  Н.В. Шилкова</t>
  </si>
  <si>
    <t xml:space="preserve">Начальник отдела  Д.А. Чичканов
Заместитель начальника отдела  И.П. Чихачева
</t>
  </si>
  <si>
    <t xml:space="preserve">Начальник отдела Д.А. Чичканов                                                                                              Заместитель начальника отдела  И.П. Чихачева
</t>
  </si>
  <si>
    <t xml:space="preserve">Начальника отдела Д.А. Чичканов 
</t>
  </si>
  <si>
    <t xml:space="preserve">Начальник отдела Д.А. Чичканов 
Ведущий советник А.В. Зубащенко
</t>
  </si>
  <si>
    <t xml:space="preserve">Начальник отдела Д.А. Чичканов 
Советник отдела П.Б. Ленских
</t>
  </si>
  <si>
    <t>Начальник отдела Д.А. Чичканов                                                                                                          Советник отдела Е.А. Мушарапова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</si>
  <si>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 в разрезе  исполнительных органов государственной власти Воронежской области 
на 2022 год</t>
  </si>
  <si>
    <t>820 04 12 05 1 03 98040 500</t>
  </si>
  <si>
    <t>Проектирование и строительство газораспределительных сетей на территории 13 муниципальных образований Воронежской области, перечень объектов утвержден постановлением правительства Воронежской области от 21.01.2022 № 17 "Об утверждении областной адресной инвестиционной программы по объектам государственной (областной) собственности на 2022 год и на плановый период 2023 и 2024 годов"</t>
  </si>
  <si>
    <t>Предоставление мер социальной поддержки по обеспчению жильем ветеранам Великой Отечественной войны. В пределах предусмотренного размера финасирования из федерального бюджета планируется обеспечить жильем 11 ветеранов войны.</t>
  </si>
  <si>
    <t xml:space="preserve">Обеспечение жильем граждан, уволенных с военной службы (службы), и приравненных к ним лиц
</t>
  </si>
  <si>
    <t>820 10 03 05 1 10 54850 500</t>
  </si>
  <si>
    <t>820 04 12 05 1 F1 Д0210 400</t>
  </si>
  <si>
    <t>Мероприятие 1.12.1</t>
  </si>
  <si>
    <t>Мероприятие 1.12.4</t>
  </si>
  <si>
    <t xml:space="preserve">Строительство (реконструкция) автомобильных дорог в рамках реализации проектов по развитию территорий
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</si>
  <si>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
</t>
  </si>
  <si>
    <t xml:space="preserve">Строительство автомобильной дороги "М "Дон"- п. Отрадное - г. Воронеж (ул. Урывского) в Воронежской области в рамках реализации мероприятий регионального проекта
</t>
  </si>
  <si>
    <t xml:space="preserve">Строительство КНС с подводящим и напорным трубопроводом от Восточного микрорайона до очистных сооружений г. Борисоглебска Воронежской области и строительство сетей водоснабжения, закольцовка Восточного микрорайона г. Борисоглебска Воронежской области в рамках реализации мероприятий регионального проекта
</t>
  </si>
  <si>
    <t>820 05 05 05 1 F1 50210 500</t>
  </si>
  <si>
    <t>Основное мероприятие 1.13</t>
  </si>
  <si>
    <t>820 10 04 05 1 13 72470 400</t>
  </si>
  <si>
    <t>820 10 04 05 1 13 R0820 400</t>
  </si>
  <si>
    <t xml:space="preserve">Реализация в течение 2022 года комплекса мер, направленных на развитие архитектурной деятельности на территории Воронежской области 
</t>
  </si>
  <si>
    <t xml:space="preserve">Сопровождение создания имиджевых проектов Воронежской области, в частности организация выполнения эскизных, проектно-изыскательских работ по объекту: «Благоустройство территории второй очереди Петровской набережной" 
</t>
  </si>
  <si>
    <t>Предоставление жилых помещений детям-сиротам, детям, оставшимся без попечения родителей, и лицам из их числа</t>
  </si>
  <si>
    <t>Строительство (реконструкция) автомобильных дорог в рамках реализации проектов по развитию территорий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</si>
  <si>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
 по статьям расходов на 2022 год</t>
  </si>
  <si>
    <t>Ответственные за исполнение мероприятий плана реализации государственной программы Воронежской области 
"Обеспечение доступным и комфортным жильем населения Воронежской области" на 2022 год</t>
  </si>
  <si>
    <t>Заключены контракты на строительство и проектирование газораспределительных сетей в 2022 году</t>
  </si>
  <si>
    <t>Заключены контракты на строительство и проектирование котельных в 2022 году</t>
  </si>
  <si>
    <t xml:space="preserve">Подготовлены предложения для формирования перечня планируемых к строительству в 2023 году газовых сетей </t>
  </si>
  <si>
    <t>Подготовлены предложения для формирования перечня планируемых к строительству в 2023 году котельных</t>
  </si>
  <si>
    <t>Контрольное событие 1.10.1</t>
  </si>
  <si>
    <t xml:space="preserve">Проведение  конгрессно-выставочных событий, архитектурных конкурсов и иных мероприятий в сфере архитектуры и градостроительства в 2022 году
</t>
  </si>
  <si>
    <t xml:space="preserve">Разработана документации по выполнению эскизных, проектно-изыскательских работ по объекту "Благоустройство территории второй очереди Петровской набережной"                     
</t>
  </si>
  <si>
    <t>30.06.2022, 31.12.2022</t>
  </si>
  <si>
    <t>ОСНОВНОЕ МЕРОПРИЯТИЕ 1.13</t>
  </si>
  <si>
    <t>Контрольное событие 1.13.1</t>
  </si>
  <si>
    <t>Обеспечены благоустроенными жилыми помещениями специализированного жилищного фонда по договорам найма специализированных жилых помещений 359 детей-сирот и детей, оставшихся без попечения родителей, лиц из числа детей-сирот и детей, оставшихся без попечения родителей</t>
  </si>
  <si>
    <t>Контрольное событие 1.12.3</t>
  </si>
  <si>
    <t>Техническая готовность объекта "Строительство автомобильной дороги "М "Дон"- п. Отрадное - г. Воронеж (ул. Урывского) в Воронежской области" 15 %</t>
  </si>
  <si>
    <t>Техническая готовность объекта "Строительство КНС с подводящим и напорным трубопроводом от Восточного микрорайона до очистных сооружений г. Борисоглебска Воронежской области" 40%</t>
  </si>
  <si>
    <t>Введен в эксплуатацию объект "Строительство сетей водоснабжения, закольцовка Восточного микрорайона г. Борисоглебска Воронежской области "</t>
  </si>
  <si>
    <t>Контрольное событие 1.3.2</t>
  </si>
  <si>
    <t>Предоставлены субсидии на  инфраструктурный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</si>
  <si>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 xml:space="preserve">Предоставлены субсидии на  технологическое присоединение к инженерным сетям в с. Елизаветовка Павловского района Воронежской области
</t>
  </si>
  <si>
    <t xml:space="preserve">Предоставление субсидий из областного бюджета бюджетам муниципальных образований на актуализацию документов территориального планирования
</t>
  </si>
  <si>
    <t xml:space="preserve">Предоставление субсидий из областного бюджета бюджетам муниципальных образований на подготовку документации по планировке территории
</t>
  </si>
  <si>
    <t>Предоставление субсидий из областного бюджета бюджетам муниципальных образований на подготовку документации по планировке территории</t>
  </si>
  <si>
    <t xml:space="preserve">Начальник отдела Д.А. Чичканов                                                                                     
Ведущий советник А.В. Зубащенко
</t>
  </si>
  <si>
    <t xml:space="preserve">Подготовлены проекты изменений в правила землепользования и застройки муниципальных образований в количестве 445 штук, согласно госзаданию БУВО "Нормативно-проектный центр" </t>
  </si>
  <si>
    <t xml:space="preserve">Проведены плановые проверки органов местного самоуправления в соответствии с приказом департамента архитектуры и градостроительства Воронежской области от 18.10.2021 № 45-01-04/1153 "Об утверждении плана проведения проверок деятельности органов местного самоуправления на 2022 год"
</t>
  </si>
  <si>
    <t>Сформирован список семей-участников на выплату, передан в департамент финансов Воронежской области</t>
  </si>
  <si>
    <t>Первый заместитель руководителя департамента М.Б. Мандрыкина</t>
  </si>
  <si>
    <t xml:space="preserve">Заместитель руководителя департамента - И.А. Климов
Заместитель руководителя - начальник отдела Е.Е. Дергачев                                                                          
Начальник отдела Д.А.Чичканов 
Заместитель начальника отдела  И.П.Чихачева
Заместитель начальника отдела  Н.В.Шилкова </t>
  </si>
  <si>
    <t xml:space="preserve">Заместитель руководителя департамента - И.А. Климов
Ведущий советник отдела - Л.Д. Ерошенко
Советник отдела Т.В. Попова </t>
  </si>
  <si>
    <t xml:space="preserve">Содержание основного мероприятия (мероприятия)
</t>
  </si>
  <si>
    <t xml:space="preserve">согласно закону Воронежской области об областном бюджете
</t>
  </si>
  <si>
    <t xml:space="preserve">согласно бюджетной росписи расходов областного бюджета
</t>
  </si>
  <si>
    <t>в том числе по источникам</t>
  </si>
  <si>
    <t>820 04 12 05 1 F1 50210 400</t>
  </si>
  <si>
    <t>Изготовление технических планов на линейные объекты областного уровня собственности и межевых планов участков,расположенных под объектами областной формы собственности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</si>
  <si>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</si>
  <si>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Контрольное событие 2.3.3</t>
  </si>
  <si>
    <t>Х</t>
  </si>
  <si>
    <t>30.06.2022, 30.09.2022, 31.12.2022</t>
  </si>
  <si>
    <t xml:space="preserve"> 30.06.2022, 30.09.2022 </t>
  </si>
  <si>
    <t>05.05.2022,
01.11.2022</t>
  </si>
  <si>
    <t xml:space="preserve"> 05.07.2022, 05.10.2022</t>
  </si>
  <si>
    <t xml:space="preserve">Организация и проведение:                                                                   
- архитектурного форума "Зодчество VRN",                                                                                     - проведение  конгрессно-выставочных событий, архитектурных конкурсов и иных мероприятий в сфере архитектуры и градостроительства в 2022 году
</t>
  </si>
  <si>
    <t>Обеспечение жилым помещением участника основного мероприятия  из числа граждан, уволенных с военной службы (службы), и приравненных к ним лиц, которые до 1 января 2005 года были приняты органами местного самоуправления на учет в качестве нуждающихся в жилых помещениях</t>
  </si>
  <si>
    <t xml:space="preserve">Обеспечение жильем граждан, уволенных с военной службы (службы), и приравненных к ним лиц
</t>
  </si>
  <si>
    <t xml:space="preserve">Предоставление субсидий за счет средств федерального и областного бюджетов на реализацию проектов по развитию территорий, предусматривающих строительство жилья, в том числе на строительство автомобильных дорог в новых микрорайонах массовой малоэтажной и многоэтажной застройки жильем
</t>
  </si>
  <si>
    <t>Стимулирование внедрения передовых технологий в строительстве и производстве строительных материалов</t>
  </si>
  <si>
    <t>Предоставление субсидий семьям из числа молодых и многодетных семей, работников бюджетной сферы, семей, усыновивших ребенка или семей с ребенком инвалидом, которые приобрели жилые помещения с использованием ипотечных кредитов и займов. Оказание поддержки производится исполнителем мероприятия АО "АЖИК Воронежской области" по заявительному принципу в порядке очередности подачи заявлений путем перечисления средств на расчетный счет заявителя. За период январь-декабрь 2022 года планируется оказать поддержку 153 семьям.</t>
  </si>
  <si>
    <t>Реализация мероприятий ведомственного пилотного проекта "Формирование рынка доступного арендного жилья" в части обеспечения арендным жильем 41 семьи.</t>
  </si>
  <si>
    <t xml:space="preserve">Приобретение и обеспечение жилыми помещениями специализированного жилищного фонда по договорам найма специализированных жилых помещений 359 детей-сирот и детей, оставшихся без попечения родителей, лиц из числа детей-сирот и детей, оставшихся без попечения родителей
</t>
  </si>
  <si>
    <t>Участие департамента в конгрессионно-выставочных мероприятиях</t>
  </si>
  <si>
    <t xml:space="preserve">Начальник отдела Д.А. Чичканов                                                                                  
Заместитель начальника отдела  И.П. Чихачева                                                                                                    </t>
  </si>
  <si>
    <t xml:space="preserve">Заключены контракты на выполнение проектно-изыскательских работ по объектам «Электроснабжение жилого микрорайона «Новые Березки» в г.Борисоглебске Воронежской области», «Водоснабжение земельных участков, предназначенных для предоставления семьям, имеющим трех и более детей в г.Борисоглебске Воронежской области» </t>
  </si>
  <si>
    <t>План реализации государственной программы Воронежской области «Обеспечение доступным и комфортным жильем населения Воронежской области»  на основе контрольных событий на 2022 год</t>
  </si>
  <si>
    <t>Приложение № 2
УТВЕРЖДЕН
приказом департамента строительной 
политики Воронежской области                                    от 08.04.2022 № 61-02-03/142</t>
  </si>
  <si>
    <t xml:space="preserve">                                                                           Приложение № 3
                                                                          УТВЕРЖДЕНЫ
                                                                          приказом департамента строительной 
                                                                          политики Воронежской области
                                                                          от 08.04.2022  № 61-02-03/142</t>
  </si>
  <si>
    <t>Приложение № 4
УТВЕРЖДЕН
приказом департамента строительной 
политики Воронежской области                                                                                                                от 08 04 2022 № 61-02-03/142</t>
  </si>
  <si>
    <t>851 10 03 05 1 07 71730 300</t>
  </si>
  <si>
    <t>851 10 06 05 1 07 71730 300</t>
  </si>
  <si>
    <t xml:space="preserve">Содействие органам местного самоуправления в подготовке документации по планировке территорий в соответствии с требованиями ст. 41 Градостроительного кодекса Российской Федерации в целях обеспечения устойчивого развития территорий, выделения элементов планировочной структуры (кварталы, микрорайоны, иные элементы), установления границ земельных участков, на которых расположены объекты капитального строительства, границ земельных участков, предназначенных для строительства и размещения объектов инженерной, транспортной и социальной инфраструктур
</t>
  </si>
  <si>
    <t xml:space="preserve">Установление границ Воронежской области в соответствии с требованиями действующего законодательства. Перенаименование населенных пунктов
</t>
  </si>
  <si>
    <t xml:space="preserve">"Приложение № 1
УТВЕРЖДЕН
приказом департамента строительной 
политики Воронежской области 
от 08.04.2022 № 61-02-03/142 
</t>
  </si>
  <si>
    <t>Мероприяти 1.3.5</t>
  </si>
  <si>
    <t>Предоставление субсидий из бюджета Воронежской области на инфраструктурный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 в соответствии с постановлением правительства Воронежской области от 21.01.2022 № 16 "Адресный (пообъектный) перечень предоставления субсидий местным бюджетам на осуществление капитальных вложений в объекты муниципальной собственности на 2022 год и на плановый период 2023 и 2024 годов"</t>
  </si>
  <si>
    <t>Предоставление субсидий из бюджета Воронежской области на  технологическое присоединение к инженерным сетям  в с. Елизаветовка Павловского района Воронежской области в соответствии с постановлением правительства Воронежской области от 21.01.2022 № 16 "Адресный (пообъектный) перечень предоставления субсидий местным бюджетам на осуществление капитальных вложений в объекты муниципальной собственности на 2022 год и на плановый период 2023 и 2024 годов"</t>
  </si>
  <si>
    <t xml:space="preserve">Изготовление технических планов на линейные объекты областного уровня собственности и межевых планов участков, расположенных под объектами областной формы собственности
</t>
  </si>
  <si>
    <t xml:space="preserve">Увеличение производительности объектов газотранспортной системы
</t>
  </si>
  <si>
    <t>Предоставление субсидий  местным бюджетам из областного бюджета на реализацию мероприятий в рамках стимулирования развития жилищного строительства в Воронежской области</t>
  </si>
  <si>
    <t xml:space="preserve">Завершение работ по действующему контракту от 28.09.2021 № 008/2021-МП с ООО "Грингрейс" на изготовление межевых планов </t>
  </si>
  <si>
    <t xml:space="preserve">Завершение работ по действующим контрактам от 22.10.2019 № 0012/2019-ПИР и от 26.05.2020 № 004/2020-ПИР с АО "Газпром промгаз" на разработку обоснований инвестиций по реконструкции ГРС Ямное и ГРС Бобров </t>
  </si>
  <si>
    <t xml:space="preserve">Изготовление технических планов на линейные объекты областного уровня собственности и межевых планов участков, расположенных под объектами областной формы собственности
</t>
  </si>
  <si>
    <t xml:space="preserve">Мониторинг хода строительства объектов социальной, инженерной и транспортной инфраструктуры на территории Воронежской области
</t>
  </si>
  <si>
    <t>820 10 04 05 1 13 72620 300</t>
  </si>
  <si>
    <t xml:space="preserve">Актуализация документов территориального планирования и градостроительного зонирования в муниципальных образованиях Воронежской области. 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законодательства: 
 - Градостоительный кодекс Российской Федерации от 29.12.2004 № 190-ФЗ;  - постановление Правительства Российской Федерации от 31.12.2015 № 1532 "Об утверждении Правил предоставления документов, направляемых или предоставляемых в соответствии с частями 1, 3 - 13, 15 статьи 32 Федерального закона "О государственной регистрации недвижимости"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недвижимости"
</t>
  </si>
  <si>
    <t xml:space="preserve">Предоставление субсидий с целью софинансирования мероприятий по разработке проектов документов территориального планирования в полном объеме в связи с завершением срока действия документов территориального планирования; по разработке проектов документов территориального планирования в связи с несоответствием сведений о фактическом состоянии территории, ее использовании, об ограничениях ее использования, содержащихся в государственных кадастрах, фондах, реестрах, иных государственных информационных ресурсах; по разработке проектов документов территориального планирования в полном объеме в связи с изменяющимся административно-территориальным делением, подготовленных применительно ко всей территории муниципального образования; подготовка графического описания местоположения границ и перечня координат характерных точек для установления границ населенных пунктов Воронежской области. Рассмотрение заявок от ОМС на получение субсидий для принятия решения о предоставлении субсидий либо об отказе в их предоставлении, подготовка проекта постановления правительства Воронежской области о распределении субсидий, а также заключение с органами местного самоуправления соглашений о предоставлении субсидий, подготовка пакета документов для предоставления в департамент финансов ВО.
Контроль за ходом выполнения работ и проверка качества выполненных работ                                                                    </t>
  </si>
  <si>
    <t>820 01 13 05 4 01 55490 100</t>
  </si>
  <si>
    <t>813 01 13 05 4 01 55490 100</t>
  </si>
  <si>
    <t>801 01 13 05 4 01 55490 100</t>
  </si>
  <si>
    <t>849 01 13 05 4 01 55490 100</t>
  </si>
  <si>
    <t xml:space="preserve">Мероприятия по реализации инфраструктурных проектов,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
</t>
  </si>
  <si>
    <t>Мероприятия по реализации инфраструктурных проектов,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</t>
  </si>
  <si>
    <t xml:space="preserve">Начальник отдела Д.А. Чичканов                                                                                              Заместитель начальника отдела  И.П. Чихачева
Советник отдела Е.А. Мушарапова
</t>
  </si>
  <si>
    <t>Контрольное событие 1.4.7</t>
  </si>
  <si>
    <t xml:space="preserve">Завершены работы по действующему контракту от 28.09.2021 № 008/2021-МП с ООО "Грингрейс" на изготовление межевых планов </t>
  </si>
  <si>
    <t xml:space="preserve">Мониторинг хода строительства объектов социальной, инженерной и транспортной инфраструктуры на территории Воронежской области
</t>
  </si>
  <si>
    <t xml:space="preserve">Мониторинг хода строительства объектов социальной, инженерной и транспортной инфраструктуры на территории Воронежской области
</t>
  </si>
  <si>
    <t xml:space="preserve">Первый заместитель руководителя департамента  К.М. Хорошев </t>
  </si>
  <si>
    <t>Руководитель департамента А.М. Кулешов</t>
  </si>
  <si>
    <t xml:space="preserve">Заместитель руководителя департамента  Ю.В.Усенков </t>
  </si>
  <si>
    <t>Заместитель руководителя департамента  Ю.В. Усенков</t>
  </si>
  <si>
    <t xml:space="preserve">Заместитель начальника отдела - главный бухгалтер Ю.В. Никонова  </t>
  </si>
  <si>
    <t>Предоставлены субсидии из областного бюджета бюджетам муниципальных образований Воронежской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</si>
  <si>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</si>
  <si>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Мероприятие 1.13.1</t>
  </si>
  <si>
    <t>Мероприятие 1.13.2</t>
  </si>
  <si>
    <t>Предоставление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дополнительной меры социальной поддержки в виде сертификата на приобретение жилого помещения в собственность</t>
  </si>
  <si>
    <t>Предоставлены дополнительные меры социальной поддержки в виде сертификата на приобретение жилого помещения в собственность 15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</si>
  <si>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Предоставление дополнительных мер социальной поддержки в виде сертификата на приобретение жилого помещения в собственность 15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</si>
  <si>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Реализация в течение 2022 года комплекса мер, направленных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</si>
  <si>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801 01 13 05 4 01 72010 300</t>
  </si>
  <si>
    <t xml:space="preserve">Первый заместитель руководителя департамента  К.М. Хорошев 
Начальник отдела  А.В.Гура </t>
  </si>
  <si>
    <t xml:space="preserve">Руководитель департамента А.А. Еренков            
Заместитель руководителя - начальник отдела С.М. Беляева           </t>
  </si>
  <si>
    <t xml:space="preserve">Заместитель руководителя департамента - И.А. Климов
Советник отдела Т.В. Попова </t>
  </si>
  <si>
    <t>Содержание казенного учреждения Воронежской области «Региональный центр поддержки и развития государственного жилищного надзора</t>
  </si>
  <si>
    <t xml:space="preserve">Обеспечение деятельности КУ ВО «Региональный центр поддержки и развития государственного жилищного надзора»  </t>
  </si>
  <si>
    <t>Содержание казенного учреждения Воронежской области "Региональный центр поддержки и развития государственного жилищного надзора"</t>
  </si>
  <si>
    <t>Направлена информация о результатах работы КУ ВО «Региональный центр поддержки и развития государственного жилищного надзора» по рассмотрению обращений граждан в управление по обращениям граждан правительства Воронежской области</t>
  </si>
  <si>
    <t xml:space="preserve">Выполнение проектно-изыскательских работ по объектам «Электроснабжение жилого микрорайона «Новые Березки» в г.Борисоглебске Воронежской области», «Водоснабжение земельных участков, предназначенных для предоставления семьям, имеющим трех и более детей в г.Борисоглебске Воронежской области» 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</si>
  <si>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
</t>
  </si>
  <si>
    <t>Контрольное событие 1.13.2</t>
  </si>
  <si>
    <t xml:space="preserve">Предоставление субсидий из бюджета Воронежской области в бюджеты муниципальных образований Воронежской области для обеспечения предоставления социальных выплат 455 молодым семьям, в том числе многодетным, на улучшение жилищных условий путем приобретения жилого помещения или создание объекта индивидуального жилищного строительства. 
</t>
  </si>
  <si>
    <r>
      <t xml:space="preserve">Построены и введены в эксплуатацию </t>
    </r>
    <r>
      <rPr>
        <sz val="12"/>
        <rFont val="Times New Roman"/>
        <family val="1"/>
        <charset val="204"/>
      </rPr>
      <t>26</t>
    </r>
    <r>
      <rPr>
        <sz val="12"/>
        <color rgb="FF000000"/>
        <rFont val="Times New Roman"/>
        <family val="1"/>
        <charset val="204"/>
      </rPr>
      <t xml:space="preserve"> объектов социальной сферы в рамках ОАИП</t>
    </r>
  </si>
  <si>
    <t>Выполнены работы по информированию участника основного мероприятия о предоставлении документов, подтверждающих устаранение причин, послуживщих основанием для отказа во включении в список граждан, изъявивших желание быть обеспеченными жилыми помещениями</t>
  </si>
  <si>
    <t>Проектирование и строительство объектов муниципальной собственности. Перечень объектов утвержден постановлением правительства Воронежской области от 21.01.2022 № 16 "Адресный (пообъектный) перечень предоставления субсидий местным бюджетам на осуществление капитальных вложений в объекты муниципальной собственности на 2022 год и на плановый период 2023 и 2024 годов"</t>
  </si>
  <si>
    <t xml:space="preserve">Обеспечение жильем ветеранов и инвалидов боевых действий, членов семей погибших (умерших) ветеранов и инвалидов боевых действий. В пределах предусмотренного объема финансирования жилищные усдовия улучшат пронозно 95 чел., из них 27 ветеран и инвалид боевых действий, 68 инвалидов.                                            
</t>
  </si>
  <si>
    <t>Начальник отдела Т.С. Горбачева</t>
  </si>
  <si>
    <t>Первый заместитель руководителя департамента М.Б. Мандрыкина
Начальник отдела Т.С. Горбачева</t>
  </si>
  <si>
    <t>Приложение
к приказу департамента строительной 
политики Воронежской области 
от 27.12.2022  № 61-02-03/967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</si>
</sst>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[Red]#,##0.00"/>
    <numFmt numFmtId="166" formatCode="0;[Red]0"/>
    <numFmt numFmtId="167" formatCode="#,##0;[Red]#,##0"/>
    <numFmt numFmtId="168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.5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8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vertical="top" wrapText="1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Border="1"/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right" vertical="center" wrapText="1"/>
    </xf>
    <xf numFmtId="168" fontId="4" fillId="0" borderId="0" xfId="1" applyNumberFormat="1" applyFont="1" applyFill="1" applyBorder="1" applyAlignment="1">
      <alignment vertical="center" wrapText="1"/>
    </xf>
    <xf numFmtId="0" fontId="4" fillId="0" borderId="0" xfId="1" applyFont="1" applyFill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wrapText="1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/>
    <xf numFmtId="165" fontId="3" fillId="0" borderId="8" xfId="1" applyNumberFormat="1" applyFont="1" applyFill="1" applyBorder="1"/>
    <xf numFmtId="165" fontId="4" fillId="0" borderId="1" xfId="1" applyNumberFormat="1" applyFont="1" applyFill="1" applyBorder="1" applyAlignment="1">
      <alignment horizontal="left" vertical="center" wrapText="1"/>
    </xf>
    <xf numFmtId="168" fontId="4" fillId="0" borderId="1" xfId="2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top" wrapText="1"/>
    </xf>
    <xf numFmtId="0" fontId="3" fillId="0" borderId="0" xfId="1" applyFont="1" applyFill="1" applyBorder="1"/>
    <xf numFmtId="0" fontId="4" fillId="0" borderId="0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righ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wrapText="1"/>
    </xf>
    <xf numFmtId="0" fontId="4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top"/>
    </xf>
    <xf numFmtId="0" fontId="9" fillId="0" borderId="5" xfId="1" applyFont="1" applyFill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left" wrapText="1"/>
    </xf>
    <xf numFmtId="0" fontId="8" fillId="0" borderId="0" xfId="1" applyFont="1" applyFill="1"/>
    <xf numFmtId="0" fontId="8" fillId="0" borderId="0" xfId="1" applyFont="1" applyFill="1" applyAlignment="1">
      <alignment horizontal="center" vertical="center"/>
    </xf>
    <xf numFmtId="0" fontId="10" fillId="0" borderId="5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14" fontId="10" fillId="0" borderId="7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center" wrapText="1"/>
    </xf>
    <xf numFmtId="168" fontId="4" fillId="0" borderId="1" xfId="2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14" fontId="8" fillId="0" borderId="7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vertical="top" wrapText="1"/>
    </xf>
    <xf numFmtId="0" fontId="9" fillId="0" borderId="5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vertical="top" wrapText="1"/>
    </xf>
    <xf numFmtId="0" fontId="9" fillId="0" borderId="7" xfId="1" applyFont="1" applyFill="1" applyBorder="1" applyAlignment="1">
      <alignment vertical="top" wrapText="1"/>
    </xf>
    <xf numFmtId="0" fontId="9" fillId="0" borderId="10" xfId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vertical="top" wrapText="1"/>
    </xf>
    <xf numFmtId="0" fontId="11" fillId="0" borderId="5" xfId="1" applyFont="1" applyFill="1" applyBorder="1" applyAlignment="1">
      <alignment vertical="top" wrapText="1"/>
    </xf>
    <xf numFmtId="14" fontId="9" fillId="0" borderId="1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vertical="top" wrapText="1"/>
    </xf>
    <xf numFmtId="14" fontId="8" fillId="0" borderId="5" xfId="1" applyNumberFormat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center" wrapText="1"/>
    </xf>
    <xf numFmtId="168" fontId="4" fillId="0" borderId="0" xfId="1" applyNumberFormat="1" applyFont="1" applyFill="1" applyBorder="1" applyAlignment="1">
      <alignment horizontal="right" vertical="center" wrapText="1"/>
    </xf>
    <xf numFmtId="0" fontId="2" fillId="0" borderId="0" xfId="1" applyFill="1"/>
    <xf numFmtId="0" fontId="2" fillId="0" borderId="0" xfId="1" applyFill="1" applyAlignment="1">
      <alignment wrapText="1"/>
    </xf>
    <xf numFmtId="0" fontId="4" fillId="0" borderId="11" xfId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7" fillId="0" borderId="0" xfId="1" applyFont="1" applyFill="1" applyAlignment="1">
      <alignment horizontal="left" wrapText="1"/>
    </xf>
    <xf numFmtId="165" fontId="4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 wrapText="1"/>
    </xf>
    <xf numFmtId="14" fontId="9" fillId="0" borderId="5" xfId="1" applyNumberFormat="1" applyFont="1" applyFill="1" applyBorder="1" applyAlignment="1">
      <alignment horizontal="center" vertical="center" wrapText="1"/>
    </xf>
    <xf numFmtId="14" fontId="9" fillId="0" borderId="7" xfId="1" applyNumberFormat="1" applyFont="1" applyFill="1" applyBorder="1" applyAlignment="1">
      <alignment horizontal="center" vertical="center" wrapText="1"/>
    </xf>
    <xf numFmtId="14" fontId="9" fillId="0" borderId="5" xfId="1" applyNumberFormat="1" applyFont="1" applyFill="1" applyBorder="1" applyAlignment="1">
      <alignment horizontal="center" vertical="top" wrapText="1"/>
    </xf>
    <xf numFmtId="14" fontId="9" fillId="0" borderId="7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right" vertical="top" wrapText="1"/>
    </xf>
    <xf numFmtId="165" fontId="4" fillId="0" borderId="0" xfId="1" applyNumberFormat="1" applyFont="1" applyFill="1" applyAlignment="1">
      <alignment horizontal="left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right" vertical="top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14" fontId="9" fillId="0" borderId="7" xfId="1" applyNumberFormat="1" applyFont="1" applyFill="1" applyBorder="1" applyAlignment="1">
      <alignment horizontal="center" vertical="top" wrapText="1"/>
    </xf>
    <xf numFmtId="168" fontId="4" fillId="0" borderId="5" xfId="1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right" vertical="top" wrapText="1"/>
    </xf>
    <xf numFmtId="165" fontId="4" fillId="0" borderId="6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right" vertical="top" wrapText="1"/>
    </xf>
    <xf numFmtId="165" fontId="4" fillId="0" borderId="0" xfId="1" applyNumberFormat="1" applyFont="1" applyFill="1" applyAlignment="1">
      <alignment horizontal="left" vertical="top" wrapText="1"/>
    </xf>
    <xf numFmtId="165" fontId="4" fillId="0" borderId="0" xfId="1" applyNumberFormat="1" applyFont="1" applyFill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top" wrapText="1"/>
    </xf>
    <xf numFmtId="165" fontId="4" fillId="0" borderId="6" xfId="1" applyNumberFormat="1" applyFont="1" applyFill="1" applyBorder="1" applyAlignment="1">
      <alignment horizontal="center" vertical="top" wrapText="1"/>
    </xf>
    <xf numFmtId="165" fontId="4" fillId="0" borderId="7" xfId="1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top" wrapText="1"/>
    </xf>
    <xf numFmtId="166" fontId="4" fillId="0" borderId="3" xfId="1" applyNumberFormat="1" applyFont="1" applyFill="1" applyBorder="1" applyAlignment="1">
      <alignment horizontal="center" vertical="top" wrapText="1"/>
    </xf>
    <xf numFmtId="166" fontId="4" fillId="0" borderId="4" xfId="1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 vertical="top"/>
    </xf>
    <xf numFmtId="165" fontId="4" fillId="0" borderId="4" xfId="1" applyNumberFormat="1" applyFont="1" applyFill="1" applyBorder="1" applyAlignment="1">
      <alignment horizontal="center" vertical="top"/>
    </xf>
    <xf numFmtId="0" fontId="3" fillId="0" borderId="1" xfId="1" applyFont="1" applyFill="1" applyBorder="1"/>
    <xf numFmtId="165" fontId="4" fillId="0" borderId="1" xfId="1" applyNumberFormat="1" applyFont="1" applyFill="1" applyBorder="1" applyAlignment="1">
      <alignment horizontal="center" vertical="top" wrapText="1"/>
    </xf>
    <xf numFmtId="165" fontId="15" fillId="0" borderId="5" xfId="1" applyNumberFormat="1" applyFont="1" applyFill="1" applyBorder="1" applyAlignment="1">
      <alignment horizontal="left" vertical="top" wrapText="1"/>
    </xf>
    <xf numFmtId="165" fontId="15" fillId="0" borderId="6" xfId="1" applyNumberFormat="1" applyFont="1" applyFill="1" applyBorder="1" applyAlignment="1">
      <alignment horizontal="left" vertical="top" wrapText="1"/>
    </xf>
    <xf numFmtId="168" fontId="4" fillId="0" borderId="5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top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16" fillId="0" borderId="6" xfId="0" applyFont="1" applyFill="1" applyBorder="1"/>
    <xf numFmtId="0" fontId="16" fillId="0" borderId="7" xfId="0" applyFont="1" applyFill="1" applyBorder="1"/>
    <xf numFmtId="165" fontId="4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165" fontId="4" fillId="0" borderId="0" xfId="1" applyNumberFormat="1" applyFont="1" applyFill="1" applyAlignment="1">
      <alignment horizontal="left" wrapText="1"/>
    </xf>
    <xf numFmtId="0" fontId="2" fillId="0" borderId="0" xfId="1" applyFont="1" applyFill="1" applyAlignment="1">
      <alignment horizontal="left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4" xfId="1" applyNumberFormat="1" applyFont="1" applyFill="1" applyBorder="1" applyAlignment="1">
      <alignment horizontal="center" vertical="top" wrapText="1"/>
    </xf>
    <xf numFmtId="165" fontId="15" fillId="0" borderId="7" xfId="1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wrapText="1"/>
    </xf>
    <xf numFmtId="0" fontId="4" fillId="0" borderId="1" xfId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center" vertical="top" wrapText="1"/>
    </xf>
    <xf numFmtId="49" fontId="4" fillId="0" borderId="7" xfId="1" applyNumberFormat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49" fontId="4" fillId="0" borderId="7" xfId="1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0" borderId="7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right" vertical="top" wrapText="1"/>
    </xf>
    <xf numFmtId="49" fontId="4" fillId="0" borderId="7" xfId="1" applyNumberFormat="1" applyFont="1" applyFill="1" applyBorder="1" applyAlignment="1">
      <alignment horizontal="right" vertical="top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wrapText="1"/>
    </xf>
    <xf numFmtId="0" fontId="8" fillId="0" borderId="1" xfId="3" applyFont="1" applyFill="1" applyBorder="1" applyAlignment="1">
      <alignment horizontal="center" vertical="top" wrapText="1"/>
    </xf>
    <xf numFmtId="14" fontId="9" fillId="0" borderId="5" xfId="1" applyNumberFormat="1" applyFont="1" applyFill="1" applyBorder="1" applyAlignment="1">
      <alignment horizontal="center" vertical="center" wrapText="1"/>
    </xf>
    <xf numFmtId="14" fontId="9" fillId="0" borderId="7" xfId="1" applyNumberFormat="1" applyFont="1" applyFill="1" applyBorder="1" applyAlignment="1">
      <alignment horizontal="center" vertical="center" wrapText="1"/>
    </xf>
    <xf numFmtId="14" fontId="9" fillId="0" borderId="5" xfId="1" applyNumberFormat="1" applyFont="1" applyFill="1" applyBorder="1" applyAlignment="1">
      <alignment horizontal="center" vertical="top" wrapText="1"/>
    </xf>
    <xf numFmtId="14" fontId="9" fillId="0" borderId="7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</cellXfs>
  <cellStyles count="29">
    <cellStyle name="Обычный" xfId="0" builtinId="0"/>
    <cellStyle name="Обычный 2" xfId="1"/>
    <cellStyle name="Обычный 2 2" xfId="2"/>
    <cellStyle name="Обычный 2 2 2" xfId="8"/>
    <cellStyle name="Обычный 2 2 2 2" xfId="10"/>
    <cellStyle name="Обычный 2 2 2 3" xfId="11"/>
    <cellStyle name="Обычный 2 2 3" xfId="12"/>
    <cellStyle name="Обычный 2 2 3 2" xfId="13"/>
    <cellStyle name="Обычный 2 2 4" xfId="14"/>
    <cellStyle name="Обычный 2 2 4 2" xfId="28"/>
    <cellStyle name="Обычный 2 2 4 2 3" xfId="3"/>
    <cellStyle name="Обычный 2 2 5" xfId="15"/>
    <cellStyle name="Обычный 2 2 6" xfId="27"/>
    <cellStyle name="Обычный 2 3" xfId="5"/>
    <cellStyle name="Обычный 2 3 2" xfId="16"/>
    <cellStyle name="Обычный 2 3 3" xfId="17"/>
    <cellStyle name="Обычный 2 4" xfId="18"/>
    <cellStyle name="Обычный 2 4 2" xfId="19"/>
    <cellStyle name="Обычный 2 4 3" xfId="20"/>
    <cellStyle name="Обычный 2 5" xfId="21"/>
    <cellStyle name="Обычный 2 6" xfId="22"/>
    <cellStyle name="Обычный 2 7" xfId="25"/>
    <cellStyle name="Обычный 2 8" xfId="26"/>
    <cellStyle name="Обычный 3" xfId="6"/>
    <cellStyle name="Обычный 4" xfId="7"/>
    <cellStyle name="Обычный 4 2" xfId="23"/>
    <cellStyle name="Обычный 4 3" xfId="24"/>
    <cellStyle name="Обычный 5" xfId="9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T250"/>
  <sheetViews>
    <sheetView tabSelected="1" view="pageBreakPreview" topLeftCell="A2" zoomScale="70" zoomScaleNormal="55" zoomScaleSheetLayoutView="70" zoomScalePageLayoutView="40" workbookViewId="0">
      <selection activeCell="N2" sqref="N2:P2"/>
    </sheetView>
  </sheetViews>
  <sheetFormatPr defaultColWidth="9.140625" defaultRowHeight="18" x14ac:dyDescent="0.25"/>
  <cols>
    <col min="1" max="1" width="9.140625" style="1"/>
    <col min="2" max="2" width="36.28515625" style="1" customWidth="1"/>
    <col min="3" max="3" width="47.140625" style="2" customWidth="1"/>
    <col min="4" max="4" width="76.7109375" style="2" customWidth="1"/>
    <col min="5" max="5" width="49" style="1" customWidth="1"/>
    <col min="6" max="6" width="38.7109375" style="1" customWidth="1"/>
    <col min="7" max="7" width="17.28515625" style="1" customWidth="1"/>
    <col min="8" max="8" width="16.42578125" style="1" customWidth="1"/>
    <col min="9" max="9" width="18" style="1" customWidth="1"/>
    <col min="10" max="10" width="17.7109375" style="1" hidden="1" customWidth="1"/>
    <col min="11" max="11" width="16.7109375" style="1" hidden="1" customWidth="1"/>
    <col min="12" max="12" width="17.28515625" style="1" hidden="1" customWidth="1"/>
    <col min="13" max="13" width="17.42578125" style="1" hidden="1" customWidth="1"/>
    <col min="14" max="14" width="16.7109375" style="1" customWidth="1"/>
    <col min="15" max="15" width="17.28515625" style="1" customWidth="1"/>
    <col min="16" max="16" width="17.7109375" style="1" customWidth="1"/>
    <col min="17" max="17" width="56" style="1" customWidth="1"/>
    <col min="18" max="18" width="30.5703125" style="1" customWidth="1"/>
    <col min="19" max="16384" width="9.140625" style="1"/>
  </cols>
  <sheetData>
    <row r="1" spans="2:18" ht="70.5" hidden="1" customHeight="1" x14ac:dyDescent="0.25">
      <c r="J1" s="3"/>
      <c r="K1" s="4"/>
      <c r="L1" s="4"/>
      <c r="M1" s="3"/>
      <c r="N1" s="4"/>
      <c r="O1" s="4"/>
      <c r="P1" s="3"/>
      <c r="Q1" s="4"/>
      <c r="R1" s="4"/>
    </row>
    <row r="2" spans="2:18" ht="108.75" customHeight="1" x14ac:dyDescent="0.25">
      <c r="J2" s="3"/>
      <c r="K2" s="4"/>
      <c r="L2" s="4"/>
      <c r="M2" s="3"/>
      <c r="N2" s="160" t="s">
        <v>524</v>
      </c>
      <c r="O2" s="161"/>
      <c r="P2" s="161"/>
      <c r="Q2" s="4"/>
      <c r="R2" s="4"/>
    </row>
    <row r="3" spans="2:18" ht="130.5" customHeight="1" x14ac:dyDescent="0.25">
      <c r="G3" s="3"/>
      <c r="H3" s="3"/>
      <c r="I3" s="3"/>
      <c r="J3" s="3"/>
      <c r="K3" s="3"/>
      <c r="L3" s="3"/>
      <c r="M3" s="3"/>
      <c r="N3" s="160" t="s">
        <v>468</v>
      </c>
      <c r="O3" s="160"/>
      <c r="P3" s="160"/>
      <c r="Q3" s="4"/>
      <c r="R3" s="4"/>
    </row>
    <row r="4" spans="2:18" ht="18.75" x14ac:dyDescent="0.3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68.25" customHeight="1" x14ac:dyDescent="0.25">
      <c r="B5" s="166" t="s">
        <v>385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2:18" ht="18.75" x14ac:dyDescent="0.3">
      <c r="B6" s="7"/>
      <c r="C6" s="6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s="8" customFormat="1" ht="48" customHeight="1" x14ac:dyDescent="0.25">
      <c r="B7" s="162" t="s">
        <v>1</v>
      </c>
      <c r="C7" s="162" t="s">
        <v>365</v>
      </c>
      <c r="D7" s="162" t="s">
        <v>436</v>
      </c>
      <c r="E7" s="162" t="s">
        <v>366</v>
      </c>
      <c r="F7" s="167" t="s">
        <v>367</v>
      </c>
      <c r="G7" s="168" t="s">
        <v>368</v>
      </c>
      <c r="H7" s="169"/>
      <c r="I7" s="169"/>
      <c r="J7" s="169"/>
      <c r="K7" s="169"/>
      <c r="L7" s="169"/>
      <c r="M7" s="169"/>
      <c r="N7" s="169"/>
      <c r="O7" s="169"/>
      <c r="P7" s="170"/>
    </row>
    <row r="8" spans="2:18" s="8" customFormat="1" ht="51" customHeight="1" x14ac:dyDescent="0.25">
      <c r="B8" s="162"/>
      <c r="C8" s="162"/>
      <c r="D8" s="162"/>
      <c r="E8" s="162"/>
      <c r="F8" s="162"/>
      <c r="G8" s="168" t="s">
        <v>437</v>
      </c>
      <c r="H8" s="169"/>
      <c r="I8" s="170"/>
      <c r="N8" s="171" t="s">
        <v>438</v>
      </c>
      <c r="O8" s="172"/>
      <c r="P8" s="173"/>
    </row>
    <row r="9" spans="2:18" s="8" customFormat="1" ht="18.75" customHeight="1" x14ac:dyDescent="0.25">
      <c r="B9" s="162"/>
      <c r="C9" s="162"/>
      <c r="D9" s="162"/>
      <c r="E9" s="162"/>
      <c r="F9" s="162"/>
      <c r="G9" s="162" t="s">
        <v>6</v>
      </c>
      <c r="H9" s="162" t="s">
        <v>439</v>
      </c>
      <c r="I9" s="162"/>
      <c r="N9" s="162" t="s">
        <v>6</v>
      </c>
      <c r="O9" s="162" t="s">
        <v>439</v>
      </c>
      <c r="P9" s="162"/>
    </row>
    <row r="10" spans="2:18" ht="41.25" customHeight="1" x14ac:dyDescent="0.25">
      <c r="B10" s="162"/>
      <c r="C10" s="162"/>
      <c r="D10" s="162"/>
      <c r="E10" s="162"/>
      <c r="F10" s="162"/>
      <c r="G10" s="162"/>
      <c r="H10" s="143" t="s">
        <v>8</v>
      </c>
      <c r="I10" s="143" t="s">
        <v>9</v>
      </c>
      <c r="N10" s="162"/>
      <c r="O10" s="143" t="s">
        <v>8</v>
      </c>
      <c r="P10" s="143" t="s">
        <v>9</v>
      </c>
    </row>
    <row r="11" spans="2:18" s="11" customFormat="1" ht="18.75" x14ac:dyDescent="0.2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12">
        <v>6</v>
      </c>
      <c r="H11" s="12">
        <v>7</v>
      </c>
      <c r="I11" s="12">
        <v>8</v>
      </c>
      <c r="N11" s="9">
        <v>9</v>
      </c>
      <c r="O11" s="9">
        <v>10</v>
      </c>
      <c r="P11" s="10">
        <v>11</v>
      </c>
    </row>
    <row r="12" spans="2:18" s="11" customFormat="1" ht="18.75" customHeight="1" x14ac:dyDescent="0.25">
      <c r="B12" s="153" t="s">
        <v>10</v>
      </c>
      <c r="C12" s="153" t="s">
        <v>11</v>
      </c>
      <c r="D12" s="163" t="s">
        <v>444</v>
      </c>
      <c r="E12" s="137" t="s">
        <v>12</v>
      </c>
      <c r="F12" s="143" t="s">
        <v>13</v>
      </c>
      <c r="G12" s="12">
        <f>H12+I12</f>
        <v>3819340.3000000003</v>
      </c>
      <c r="H12" s="12">
        <f>H13+H14+H15+H16+H17+H18+H19</f>
        <v>579886.1</v>
      </c>
      <c r="I12" s="12">
        <f>I13+I14+I15+I16+I17+I18+I19</f>
        <v>3239454.2</v>
      </c>
      <c r="J12" s="13"/>
      <c r="K12" s="13"/>
      <c r="L12" s="13"/>
      <c r="M12" s="13"/>
      <c r="N12" s="12">
        <f t="shared" ref="N12:N19" si="0">O12+P12</f>
        <v>3819340.3000000003</v>
      </c>
      <c r="O12" s="12">
        <f>O13+O14+O15+O16+O17+O18+O19</f>
        <v>579886.1</v>
      </c>
      <c r="P12" s="12">
        <f>P13+P14+P15+P16+P17+P18+P19</f>
        <v>3239454.2</v>
      </c>
    </row>
    <row r="13" spans="2:18" s="11" customFormat="1" ht="63.75" customHeight="1" x14ac:dyDescent="0.25">
      <c r="B13" s="155"/>
      <c r="C13" s="155"/>
      <c r="D13" s="164"/>
      <c r="E13" s="137" t="s">
        <v>14</v>
      </c>
      <c r="F13" s="143" t="s">
        <v>15</v>
      </c>
      <c r="G13" s="12">
        <f>H13+I13</f>
        <v>2794585.3000000003</v>
      </c>
      <c r="H13" s="12">
        <f>H22+H148+H167</f>
        <v>442794</v>
      </c>
      <c r="I13" s="12">
        <f>I22+I148+I164</f>
        <v>2351791.3000000003</v>
      </c>
      <c r="J13" s="13"/>
      <c r="K13" s="13"/>
      <c r="L13" s="13"/>
      <c r="M13" s="13"/>
      <c r="N13" s="12">
        <f t="shared" si="0"/>
        <v>2794585.3000000003</v>
      </c>
      <c r="O13" s="12">
        <f>O22+O148+O167</f>
        <v>442794</v>
      </c>
      <c r="P13" s="12">
        <f>P22+P148+P164</f>
        <v>2351791.3000000003</v>
      </c>
    </row>
    <row r="14" spans="2:18" s="11" customFormat="1" ht="60.75" customHeight="1" x14ac:dyDescent="0.25">
      <c r="B14" s="155"/>
      <c r="C14" s="155"/>
      <c r="D14" s="164"/>
      <c r="E14" s="137" t="s">
        <v>16</v>
      </c>
      <c r="F14" s="143" t="s">
        <v>17</v>
      </c>
      <c r="G14" s="12">
        <f>H14+I14</f>
        <v>170187.3</v>
      </c>
      <c r="H14" s="12">
        <f>H118+H174</f>
        <v>0</v>
      </c>
      <c r="I14" s="12">
        <f>I118+I170</f>
        <v>170187.3</v>
      </c>
      <c r="J14" s="12">
        <f>K14+L14</f>
        <v>0</v>
      </c>
      <c r="K14" s="12">
        <f>K118+K174</f>
        <v>0</v>
      </c>
      <c r="L14" s="12">
        <f>L118+L170</f>
        <v>0</v>
      </c>
      <c r="M14" s="12">
        <f>N14+O14</f>
        <v>170187.3</v>
      </c>
      <c r="N14" s="12">
        <f t="shared" si="0"/>
        <v>170187.3</v>
      </c>
      <c r="O14" s="12">
        <f>O118+O174</f>
        <v>0</v>
      </c>
      <c r="P14" s="12">
        <f>P118+P170</f>
        <v>170187.3</v>
      </c>
    </row>
    <row r="15" spans="2:18" s="11" customFormat="1" ht="43.5" customHeight="1" x14ac:dyDescent="0.25">
      <c r="B15" s="155"/>
      <c r="C15" s="155"/>
      <c r="D15" s="164"/>
      <c r="E15" s="137" t="s">
        <v>18</v>
      </c>
      <c r="F15" s="143" t="s">
        <v>19</v>
      </c>
      <c r="G15" s="12">
        <f>G41</f>
        <v>69498.600000000006</v>
      </c>
      <c r="H15" s="12">
        <f t="shared" ref="H15:P15" si="1">H41</f>
        <v>0</v>
      </c>
      <c r="I15" s="12">
        <f t="shared" si="1"/>
        <v>69498.600000000006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69498.600000000006</v>
      </c>
      <c r="O15" s="12">
        <f t="shared" si="1"/>
        <v>0</v>
      </c>
      <c r="P15" s="12">
        <f t="shared" si="1"/>
        <v>69498.600000000006</v>
      </c>
    </row>
    <row r="16" spans="2:18" s="11" customFormat="1" ht="59.25" customHeight="1" x14ac:dyDescent="0.25">
      <c r="B16" s="155"/>
      <c r="C16" s="155"/>
      <c r="D16" s="164"/>
      <c r="E16" s="137" t="s">
        <v>20</v>
      </c>
      <c r="F16" s="143" t="s">
        <v>21</v>
      </c>
      <c r="G16" s="12">
        <f t="shared" ref="G16:G19" si="2">H16+I16</f>
        <v>492978.8</v>
      </c>
      <c r="H16" s="12">
        <v>0</v>
      </c>
      <c r="I16" s="12">
        <f>I44</f>
        <v>492978.8</v>
      </c>
      <c r="J16" s="13"/>
      <c r="K16" s="13"/>
      <c r="L16" s="13"/>
      <c r="M16" s="13"/>
      <c r="N16" s="12">
        <f t="shared" si="0"/>
        <v>492978.8</v>
      </c>
      <c r="O16" s="12">
        <v>0</v>
      </c>
      <c r="P16" s="12">
        <f>P44</f>
        <v>492978.8</v>
      </c>
    </row>
    <row r="17" spans="2:20" s="11" customFormat="1" ht="45" customHeight="1" x14ac:dyDescent="0.25">
      <c r="B17" s="155"/>
      <c r="C17" s="155"/>
      <c r="D17" s="164"/>
      <c r="E17" s="137" t="s">
        <v>22</v>
      </c>
      <c r="F17" s="143" t="s">
        <v>23</v>
      </c>
      <c r="G17" s="12">
        <f t="shared" si="2"/>
        <v>138265.80000000002</v>
      </c>
      <c r="H17" s="12">
        <f>H46</f>
        <v>137092.1</v>
      </c>
      <c r="I17" s="12">
        <f>I46</f>
        <v>1173.7</v>
      </c>
      <c r="J17" s="13"/>
      <c r="K17" s="13"/>
      <c r="L17" s="13"/>
      <c r="M17" s="13"/>
      <c r="N17" s="12">
        <f t="shared" si="0"/>
        <v>138265.80000000002</v>
      </c>
      <c r="O17" s="12">
        <f>O46</f>
        <v>137092.1</v>
      </c>
      <c r="P17" s="12">
        <f>P46</f>
        <v>1173.7</v>
      </c>
    </row>
    <row r="18" spans="2:20" s="11" customFormat="1" ht="61.5" customHeight="1" x14ac:dyDescent="0.25">
      <c r="B18" s="155"/>
      <c r="C18" s="155"/>
      <c r="D18" s="164"/>
      <c r="E18" s="137" t="s">
        <v>24</v>
      </c>
      <c r="F18" s="143" t="s">
        <v>25</v>
      </c>
      <c r="G18" s="12">
        <f>H18+I18</f>
        <v>33855.300000000003</v>
      </c>
      <c r="H18" s="12">
        <f>H179</f>
        <v>0</v>
      </c>
      <c r="I18" s="12">
        <f>I176</f>
        <v>33855.300000000003</v>
      </c>
      <c r="J18" s="13"/>
      <c r="K18" s="13"/>
      <c r="L18" s="13"/>
      <c r="M18" s="13"/>
      <c r="N18" s="12">
        <f t="shared" si="0"/>
        <v>33855.300000000003</v>
      </c>
      <c r="O18" s="12">
        <f>O179</f>
        <v>0</v>
      </c>
      <c r="P18" s="12">
        <f>P176</f>
        <v>33855.300000000003</v>
      </c>
    </row>
    <row r="19" spans="2:20" s="11" customFormat="1" ht="46.5" customHeight="1" x14ac:dyDescent="0.25">
      <c r="B19" s="155"/>
      <c r="C19" s="155"/>
      <c r="D19" s="164"/>
      <c r="E19" s="137" t="s">
        <v>26</v>
      </c>
      <c r="F19" s="143" t="s">
        <v>27</v>
      </c>
      <c r="G19" s="12">
        <f t="shared" si="2"/>
        <v>119969.20000000001</v>
      </c>
      <c r="H19" s="12">
        <f>H184</f>
        <v>0</v>
      </c>
      <c r="I19" s="12">
        <f>I181</f>
        <v>119969.20000000001</v>
      </c>
      <c r="J19" s="13"/>
      <c r="K19" s="13"/>
      <c r="L19" s="13"/>
      <c r="M19" s="13"/>
      <c r="N19" s="12">
        <f t="shared" si="0"/>
        <v>119969.20000000001</v>
      </c>
      <c r="O19" s="12">
        <f>O184</f>
        <v>0</v>
      </c>
      <c r="P19" s="12">
        <f>P181</f>
        <v>119969.20000000001</v>
      </c>
    </row>
    <row r="20" spans="2:20" s="11" customFormat="1" ht="60.75" customHeight="1" x14ac:dyDescent="0.25">
      <c r="B20" s="154"/>
      <c r="C20" s="154"/>
      <c r="D20" s="165"/>
      <c r="E20" s="137" t="s">
        <v>28</v>
      </c>
      <c r="F20" s="143" t="s">
        <v>29</v>
      </c>
      <c r="G20" s="12">
        <v>0</v>
      </c>
      <c r="H20" s="12">
        <v>0</v>
      </c>
      <c r="I20" s="12">
        <v>0</v>
      </c>
      <c r="J20" s="13"/>
      <c r="K20" s="13"/>
      <c r="L20" s="13"/>
      <c r="M20" s="13"/>
      <c r="N20" s="12">
        <v>0</v>
      </c>
      <c r="O20" s="12">
        <v>0</v>
      </c>
      <c r="P20" s="12">
        <v>0</v>
      </c>
      <c r="S20" s="12"/>
      <c r="T20" s="12"/>
    </row>
    <row r="21" spans="2:20" s="11" customFormat="1" ht="18.75" customHeight="1" x14ac:dyDescent="0.25">
      <c r="B21" s="153" t="s">
        <v>30</v>
      </c>
      <c r="C21" s="153" t="s">
        <v>31</v>
      </c>
      <c r="D21" s="163" t="s">
        <v>444</v>
      </c>
      <c r="E21" s="137" t="s">
        <v>12</v>
      </c>
      <c r="F21" s="143" t="s">
        <v>13</v>
      </c>
      <c r="G21" s="12">
        <f>H21+I21</f>
        <v>3443201.0000000005</v>
      </c>
      <c r="H21" s="12">
        <f>H22+H41+H44+H46</f>
        <v>579886.1</v>
      </c>
      <c r="I21" s="12">
        <f>I22+I41+I44+I46</f>
        <v>2863314.9000000004</v>
      </c>
      <c r="J21" s="13"/>
      <c r="K21" s="13"/>
      <c r="L21" s="13"/>
      <c r="M21" s="13"/>
      <c r="N21" s="12">
        <f>O21+P21</f>
        <v>3443201.0000000005</v>
      </c>
      <c r="O21" s="12">
        <f t="shared" ref="O21:P21" si="3">O22+O41+O44+O46</f>
        <v>579886.1</v>
      </c>
      <c r="P21" s="12">
        <f t="shared" si="3"/>
        <v>2863314.9000000004</v>
      </c>
    </row>
    <row r="22" spans="2:20" s="11" customFormat="1" ht="37.5" customHeight="1" x14ac:dyDescent="0.25">
      <c r="B22" s="155"/>
      <c r="C22" s="155"/>
      <c r="D22" s="164"/>
      <c r="E22" s="153" t="s">
        <v>32</v>
      </c>
      <c r="F22" s="143" t="s">
        <v>33</v>
      </c>
      <c r="G22" s="12">
        <f>G23+G26+G27+G28+G29+G30+G31+G32+G34+G35+G36+G37+G38+G39+G40</f>
        <v>2742457.8000000003</v>
      </c>
      <c r="H22" s="12">
        <f>H23+H26+H27+H28+H29+H30+H31+H32+H34+H35+H36+H37+H38+H39+H40</f>
        <v>442794</v>
      </c>
      <c r="I22" s="12">
        <f>I23+I26+I27+I28+I29+I30+I31+I32+I34+I35+I36+I37+I38+I39+I40</f>
        <v>2299663.8000000003</v>
      </c>
      <c r="J22" s="12" t="e">
        <f>J23+J25+J29+J31+#REF!+J26+#REF!</f>
        <v>#REF!</v>
      </c>
      <c r="K22" s="12" t="e">
        <f>K23+K25+K29+K31+#REF!+K26+#REF!</f>
        <v>#REF!</v>
      </c>
      <c r="L22" s="12" t="e">
        <f>L23+L25+L29+L31+#REF!+L26+#REF!</f>
        <v>#REF!</v>
      </c>
      <c r="M22" s="12" t="e">
        <f>M23+M25+M29+M31+#REF!+M26+#REF!</f>
        <v>#REF!</v>
      </c>
      <c r="N22" s="12">
        <f>N23+N26+N27+N28+N29+N30+N31+N32+N34+N35+N36+N37+N38+N39+N40</f>
        <v>2742457.8000000003</v>
      </c>
      <c r="O22" s="12">
        <f>O23+O26+O27+O28+O29+O30+O31+O32+O34+O35+O36+O37+O38+O39+O40</f>
        <v>442794</v>
      </c>
      <c r="P22" s="12">
        <f>P23+P26+P27+P28+P29+P30+P31+P32+P34+P35+P36+P37+P38+P39+P40</f>
        <v>2299663.8000000003</v>
      </c>
    </row>
    <row r="23" spans="2:20" s="11" customFormat="1" ht="18.75" x14ac:dyDescent="0.25">
      <c r="B23" s="155"/>
      <c r="C23" s="155"/>
      <c r="D23" s="164"/>
      <c r="E23" s="155"/>
      <c r="F23" s="143" t="s">
        <v>34</v>
      </c>
      <c r="G23" s="12">
        <f t="shared" ref="G23:G45" si="4">H23+I23</f>
        <v>194000.9</v>
      </c>
      <c r="H23" s="12">
        <f>H52</f>
        <v>44000.9</v>
      </c>
      <c r="I23" s="12">
        <f>I52</f>
        <v>150000</v>
      </c>
      <c r="J23" s="13"/>
      <c r="K23" s="13"/>
      <c r="L23" s="13"/>
      <c r="M23" s="13"/>
      <c r="N23" s="12">
        <f t="shared" ref="N23:N45" si="5">O23+P23</f>
        <v>194000.9</v>
      </c>
      <c r="O23" s="12">
        <f>O52</f>
        <v>44000.9</v>
      </c>
      <c r="P23" s="12">
        <f>P52</f>
        <v>150000</v>
      </c>
    </row>
    <row r="24" spans="2:20" s="11" customFormat="1" ht="18.75" hidden="1" customHeight="1" x14ac:dyDescent="0.25">
      <c r="B24" s="155"/>
      <c r="C24" s="155"/>
      <c r="D24" s="164"/>
      <c r="E24" s="155"/>
      <c r="F24" s="143" t="s">
        <v>35</v>
      </c>
      <c r="G24" s="12" t="e">
        <f t="shared" si="4"/>
        <v>#REF!</v>
      </c>
      <c r="H24" s="12" t="e">
        <f>#REF!</f>
        <v>#REF!</v>
      </c>
      <c r="I24" s="12" t="e">
        <f>#REF!</f>
        <v>#REF!</v>
      </c>
      <c r="J24" s="13"/>
      <c r="K24" s="13"/>
      <c r="L24" s="13"/>
      <c r="M24" s="13"/>
      <c r="N24" s="12" t="e">
        <f t="shared" si="5"/>
        <v>#REF!</v>
      </c>
      <c r="O24" s="12" t="e">
        <f>#REF!</f>
        <v>#REF!</v>
      </c>
      <c r="P24" s="12" t="e">
        <f>#REF!</f>
        <v>#REF!</v>
      </c>
    </row>
    <row r="25" spans="2:20" s="11" customFormat="1" ht="18.75" hidden="1" customHeight="1" x14ac:dyDescent="0.25">
      <c r="B25" s="155"/>
      <c r="C25" s="155"/>
      <c r="D25" s="164"/>
      <c r="E25" s="155"/>
      <c r="F25" s="143" t="s">
        <v>36</v>
      </c>
      <c r="G25" s="12">
        <f t="shared" si="4"/>
        <v>767761.5</v>
      </c>
      <c r="H25" s="12">
        <f>H57</f>
        <v>0</v>
      </c>
      <c r="I25" s="12">
        <f>I57</f>
        <v>767761.5</v>
      </c>
      <c r="J25" s="13"/>
      <c r="K25" s="13"/>
      <c r="L25" s="13"/>
      <c r="M25" s="13"/>
      <c r="N25" s="12">
        <f t="shared" si="5"/>
        <v>767761.5</v>
      </c>
      <c r="O25" s="12">
        <f>O57</f>
        <v>0</v>
      </c>
      <c r="P25" s="12">
        <f>P57</f>
        <v>767761.5</v>
      </c>
    </row>
    <row r="26" spans="2:20" s="11" customFormat="1" ht="18.75" x14ac:dyDescent="0.25">
      <c r="B26" s="155"/>
      <c r="C26" s="155"/>
      <c r="D26" s="164"/>
      <c r="E26" s="155"/>
      <c r="F26" s="143" t="s">
        <v>49</v>
      </c>
      <c r="G26" s="12">
        <f t="shared" ref="G26:G32" si="6">H26+I26</f>
        <v>19696.5</v>
      </c>
      <c r="H26" s="12">
        <f>H54</f>
        <v>0</v>
      </c>
      <c r="I26" s="12">
        <f>I54</f>
        <v>19696.5</v>
      </c>
      <c r="J26" s="13"/>
      <c r="K26" s="13"/>
      <c r="L26" s="13"/>
      <c r="M26" s="13"/>
      <c r="N26" s="12">
        <f t="shared" ref="N26:N39" si="7">O26+P26</f>
        <v>19696.5</v>
      </c>
      <c r="O26" s="12">
        <f>O54</f>
        <v>0</v>
      </c>
      <c r="P26" s="12">
        <f>P54</f>
        <v>19696.5</v>
      </c>
    </row>
    <row r="27" spans="2:20" s="11" customFormat="1" ht="18.75" x14ac:dyDescent="0.25">
      <c r="B27" s="155"/>
      <c r="C27" s="155"/>
      <c r="D27" s="164"/>
      <c r="E27" s="155"/>
      <c r="F27" s="143" t="s">
        <v>36</v>
      </c>
      <c r="G27" s="12">
        <f t="shared" si="6"/>
        <v>40276.300000000003</v>
      </c>
      <c r="H27" s="12">
        <v>0</v>
      </c>
      <c r="I27" s="12">
        <f>I56</f>
        <v>40276.300000000003</v>
      </c>
      <c r="J27" s="13"/>
      <c r="K27" s="13"/>
      <c r="L27" s="13"/>
      <c r="M27" s="13"/>
      <c r="N27" s="12">
        <f t="shared" si="7"/>
        <v>40276.300000000003</v>
      </c>
      <c r="O27" s="12">
        <v>0</v>
      </c>
      <c r="P27" s="12">
        <f>P56</f>
        <v>40276.300000000003</v>
      </c>
    </row>
    <row r="28" spans="2:20" s="11" customFormat="1" ht="18.75" x14ac:dyDescent="0.25">
      <c r="B28" s="155"/>
      <c r="C28" s="155"/>
      <c r="D28" s="164"/>
      <c r="E28" s="155"/>
      <c r="F28" s="144" t="s">
        <v>386</v>
      </c>
      <c r="G28" s="12">
        <f>H28+I28</f>
        <v>767761.5</v>
      </c>
      <c r="H28" s="12">
        <f>H56</f>
        <v>0</v>
      </c>
      <c r="I28" s="12">
        <f>I57</f>
        <v>767761.5</v>
      </c>
      <c r="J28" s="12"/>
      <c r="K28" s="12"/>
      <c r="L28" s="12"/>
      <c r="M28" s="12"/>
      <c r="N28" s="12">
        <f>O28+P28</f>
        <v>767761.5</v>
      </c>
      <c r="O28" s="12">
        <f>O55</f>
        <v>0</v>
      </c>
      <c r="P28" s="12">
        <f>P57</f>
        <v>767761.5</v>
      </c>
    </row>
    <row r="29" spans="2:20" s="11" customFormat="1" ht="21.75" customHeight="1" x14ac:dyDescent="0.25">
      <c r="B29" s="155"/>
      <c r="C29" s="155"/>
      <c r="D29" s="164"/>
      <c r="E29" s="155"/>
      <c r="F29" s="143" t="s">
        <v>37</v>
      </c>
      <c r="G29" s="12">
        <f t="shared" si="6"/>
        <v>30700.6</v>
      </c>
      <c r="H29" s="12">
        <f>H62</f>
        <v>0</v>
      </c>
      <c r="I29" s="12">
        <f>I62</f>
        <v>30700.6</v>
      </c>
      <c r="J29" s="13"/>
      <c r="K29" s="13"/>
      <c r="L29" s="13"/>
      <c r="M29" s="13"/>
      <c r="N29" s="12">
        <f t="shared" si="7"/>
        <v>30700.6</v>
      </c>
      <c r="O29" s="12">
        <f>O62</f>
        <v>0</v>
      </c>
      <c r="P29" s="12">
        <f>P62</f>
        <v>30700.6</v>
      </c>
    </row>
    <row r="30" spans="2:20" s="11" customFormat="1" ht="21.75" customHeight="1" x14ac:dyDescent="0.25">
      <c r="B30" s="155"/>
      <c r="C30" s="155"/>
      <c r="D30" s="164"/>
      <c r="E30" s="139"/>
      <c r="F30" s="143" t="s">
        <v>38</v>
      </c>
      <c r="G30" s="12">
        <f t="shared" si="6"/>
        <v>9627</v>
      </c>
      <c r="H30" s="12">
        <f>H63</f>
        <v>0</v>
      </c>
      <c r="I30" s="12">
        <f>I63</f>
        <v>9627</v>
      </c>
      <c r="J30" s="13"/>
      <c r="K30" s="13"/>
      <c r="L30" s="13"/>
      <c r="M30" s="13"/>
      <c r="N30" s="12">
        <f t="shared" ref="N30" si="8">O30+P30</f>
        <v>9627</v>
      </c>
      <c r="O30" s="12">
        <f>O63</f>
        <v>0</v>
      </c>
      <c r="P30" s="12">
        <f>P63</f>
        <v>9627</v>
      </c>
    </row>
    <row r="31" spans="2:20" s="11" customFormat="1" ht="21.75" customHeight="1" x14ac:dyDescent="0.25">
      <c r="B31" s="155"/>
      <c r="C31" s="155"/>
      <c r="D31" s="164"/>
      <c r="E31" s="139"/>
      <c r="F31" s="143" t="s">
        <v>390</v>
      </c>
      <c r="G31" s="12">
        <f t="shared" si="6"/>
        <v>2738.5</v>
      </c>
      <c r="H31" s="12">
        <f>H95</f>
        <v>2738.5</v>
      </c>
      <c r="I31" s="12">
        <f>I95</f>
        <v>0</v>
      </c>
      <c r="J31" s="13"/>
      <c r="K31" s="13"/>
      <c r="L31" s="13"/>
      <c r="M31" s="13"/>
      <c r="N31" s="12">
        <f t="shared" si="7"/>
        <v>2738.5</v>
      </c>
      <c r="O31" s="12">
        <f t="shared" ref="O31:P31" si="9">O95</f>
        <v>2738.5</v>
      </c>
      <c r="P31" s="12">
        <f t="shared" si="9"/>
        <v>0</v>
      </c>
    </row>
    <row r="32" spans="2:20" s="11" customFormat="1" ht="18.75" x14ac:dyDescent="0.25">
      <c r="B32" s="155"/>
      <c r="C32" s="155"/>
      <c r="D32" s="164"/>
      <c r="E32" s="139"/>
      <c r="F32" s="143" t="s">
        <v>39</v>
      </c>
      <c r="G32" s="12">
        <f t="shared" si="6"/>
        <v>0</v>
      </c>
      <c r="H32" s="12">
        <v>0</v>
      </c>
      <c r="I32" s="12">
        <f>I96</f>
        <v>0</v>
      </c>
      <c r="J32" s="13"/>
      <c r="K32" s="13"/>
      <c r="L32" s="13"/>
      <c r="M32" s="13"/>
      <c r="N32" s="12">
        <f t="shared" si="7"/>
        <v>0</v>
      </c>
      <c r="O32" s="12">
        <v>0</v>
      </c>
      <c r="P32" s="12">
        <f>P96</f>
        <v>0</v>
      </c>
    </row>
    <row r="33" spans="2:16" s="11" customFormat="1" ht="18.75" hidden="1" customHeight="1" x14ac:dyDescent="0.25">
      <c r="B33" s="155"/>
      <c r="C33" s="155"/>
      <c r="D33" s="164"/>
      <c r="E33" s="139"/>
      <c r="F33" s="143" t="s">
        <v>390</v>
      </c>
      <c r="G33" s="12">
        <f t="shared" ref="G33" si="10">H33+I33</f>
        <v>1156.9000000000001</v>
      </c>
      <c r="H33" s="12">
        <v>0</v>
      </c>
      <c r="I33" s="12">
        <v>1156.9000000000001</v>
      </c>
      <c r="J33" s="13"/>
      <c r="K33" s="13"/>
      <c r="L33" s="13"/>
      <c r="M33" s="13"/>
      <c r="N33" s="12">
        <f t="shared" si="7"/>
        <v>1156.9000000000001</v>
      </c>
      <c r="O33" s="12">
        <v>0</v>
      </c>
      <c r="P33" s="12">
        <v>1156.9000000000001</v>
      </c>
    </row>
    <row r="34" spans="2:16" s="11" customFormat="1" ht="18.75" x14ac:dyDescent="0.25">
      <c r="B34" s="155"/>
      <c r="C34" s="155"/>
      <c r="D34" s="164"/>
      <c r="E34" s="139"/>
      <c r="F34" s="143" t="s">
        <v>440</v>
      </c>
      <c r="G34" s="12">
        <f t="shared" ref="G34:G39" si="11">H34+I34</f>
        <v>137755.20000000001</v>
      </c>
      <c r="H34" s="12">
        <f t="shared" ref="H34:M34" si="12">H99</f>
        <v>135000</v>
      </c>
      <c r="I34" s="12">
        <f t="shared" si="12"/>
        <v>2755.2</v>
      </c>
      <c r="J34" s="12">
        <f t="shared" si="12"/>
        <v>0</v>
      </c>
      <c r="K34" s="12">
        <f t="shared" si="12"/>
        <v>0</v>
      </c>
      <c r="L34" s="12">
        <f t="shared" si="12"/>
        <v>0</v>
      </c>
      <c r="M34" s="12">
        <f t="shared" si="12"/>
        <v>0</v>
      </c>
      <c r="N34" s="12">
        <f t="shared" si="7"/>
        <v>137755.20000000001</v>
      </c>
      <c r="O34" s="12">
        <f t="shared" ref="O34:P37" si="13">O99</f>
        <v>135000</v>
      </c>
      <c r="P34" s="12">
        <f t="shared" si="13"/>
        <v>2755.2</v>
      </c>
    </row>
    <row r="35" spans="2:16" s="11" customFormat="1" ht="18.75" x14ac:dyDescent="0.25">
      <c r="B35" s="155"/>
      <c r="C35" s="155"/>
      <c r="D35" s="164"/>
      <c r="E35" s="139"/>
      <c r="F35" s="143" t="s">
        <v>391</v>
      </c>
      <c r="G35" s="12">
        <f t="shared" si="11"/>
        <v>125841.7</v>
      </c>
      <c r="H35" s="12">
        <f>H100</f>
        <v>0</v>
      </c>
      <c r="I35" s="12">
        <f>I100</f>
        <v>125841.7</v>
      </c>
      <c r="J35" s="12"/>
      <c r="K35" s="12"/>
      <c r="L35" s="12"/>
      <c r="M35" s="12"/>
      <c r="N35" s="12">
        <f t="shared" si="7"/>
        <v>125841.7</v>
      </c>
      <c r="O35" s="12">
        <f t="shared" si="13"/>
        <v>0</v>
      </c>
      <c r="P35" s="12">
        <f t="shared" si="13"/>
        <v>125841.7</v>
      </c>
    </row>
    <row r="36" spans="2:16" s="11" customFormat="1" ht="18.75" x14ac:dyDescent="0.25">
      <c r="B36" s="155"/>
      <c r="C36" s="155"/>
      <c r="D36" s="164"/>
      <c r="E36" s="139"/>
      <c r="F36" s="143" t="s">
        <v>398</v>
      </c>
      <c r="G36" s="12">
        <f t="shared" si="11"/>
        <v>128406.7</v>
      </c>
      <c r="H36" s="12">
        <f>H101</f>
        <v>125838.5</v>
      </c>
      <c r="I36" s="12">
        <f>I101</f>
        <v>2568.1999999999998</v>
      </c>
      <c r="J36" s="12"/>
      <c r="K36" s="12"/>
      <c r="L36" s="12"/>
      <c r="M36" s="12"/>
      <c r="N36" s="12">
        <f t="shared" si="7"/>
        <v>128406.7</v>
      </c>
      <c r="O36" s="12">
        <f t="shared" si="13"/>
        <v>125838.5</v>
      </c>
      <c r="P36" s="12">
        <f t="shared" si="13"/>
        <v>2568.1999999999998</v>
      </c>
    </row>
    <row r="37" spans="2:16" s="11" customFormat="1" ht="18.75" x14ac:dyDescent="0.25">
      <c r="B37" s="155"/>
      <c r="C37" s="155"/>
      <c r="D37" s="164"/>
      <c r="E37" s="139"/>
      <c r="F37" s="143" t="s">
        <v>341</v>
      </c>
      <c r="G37" s="12">
        <f t="shared" si="11"/>
        <v>227138.8</v>
      </c>
      <c r="H37" s="12">
        <f>H102</f>
        <v>0</v>
      </c>
      <c r="I37" s="12">
        <f>P102</f>
        <v>227138.8</v>
      </c>
      <c r="J37" s="13"/>
      <c r="K37" s="13"/>
      <c r="L37" s="13"/>
      <c r="M37" s="13"/>
      <c r="N37" s="12">
        <f t="shared" si="7"/>
        <v>227138.8</v>
      </c>
      <c r="O37" s="12">
        <f t="shared" si="13"/>
        <v>0</v>
      </c>
      <c r="P37" s="12">
        <f t="shared" si="13"/>
        <v>227138.8</v>
      </c>
    </row>
    <row r="38" spans="2:16" s="11" customFormat="1" ht="18.75" x14ac:dyDescent="0.25">
      <c r="B38" s="155"/>
      <c r="C38" s="155"/>
      <c r="D38" s="164"/>
      <c r="E38" s="139"/>
      <c r="F38" s="143" t="s">
        <v>401</v>
      </c>
      <c r="G38" s="12">
        <f t="shared" si="11"/>
        <v>157228.1</v>
      </c>
      <c r="H38" s="12">
        <f t="shared" ref="H38:I40" si="14">H110</f>
        <v>135216.1</v>
      </c>
      <c r="I38" s="12">
        <f t="shared" si="14"/>
        <v>22012</v>
      </c>
      <c r="J38" s="12"/>
      <c r="K38" s="12"/>
      <c r="L38" s="12"/>
      <c r="M38" s="12"/>
      <c r="N38" s="12">
        <f t="shared" si="7"/>
        <v>157228.1</v>
      </c>
      <c r="O38" s="12">
        <f t="shared" ref="O38:P40" si="15">O110</f>
        <v>135216.1</v>
      </c>
      <c r="P38" s="12">
        <f t="shared" si="15"/>
        <v>22012</v>
      </c>
    </row>
    <row r="39" spans="2:16" s="11" customFormat="1" ht="18.75" x14ac:dyDescent="0.25">
      <c r="B39" s="155"/>
      <c r="C39" s="155"/>
      <c r="D39" s="164"/>
      <c r="E39" s="139"/>
      <c r="F39" s="143" t="s">
        <v>400</v>
      </c>
      <c r="G39" s="12">
        <f t="shared" si="11"/>
        <v>824129.9</v>
      </c>
      <c r="H39" s="12">
        <f t="shared" si="14"/>
        <v>0</v>
      </c>
      <c r="I39" s="12">
        <f t="shared" si="14"/>
        <v>824129.9</v>
      </c>
      <c r="J39" s="12"/>
      <c r="K39" s="12"/>
      <c r="L39" s="12"/>
      <c r="M39" s="12"/>
      <c r="N39" s="12">
        <f t="shared" si="7"/>
        <v>824129.9</v>
      </c>
      <c r="O39" s="12">
        <f t="shared" si="15"/>
        <v>0</v>
      </c>
      <c r="P39" s="12">
        <f t="shared" si="15"/>
        <v>824129.9</v>
      </c>
    </row>
    <row r="40" spans="2:16" s="11" customFormat="1" ht="18.75" x14ac:dyDescent="0.25">
      <c r="B40" s="155"/>
      <c r="C40" s="155"/>
      <c r="D40" s="164"/>
      <c r="E40" s="139"/>
      <c r="F40" s="143" t="s">
        <v>479</v>
      </c>
      <c r="G40" s="12">
        <f t="shared" ref="G40" si="16">H40+I40</f>
        <v>77156.100000000006</v>
      </c>
      <c r="H40" s="12">
        <f t="shared" si="14"/>
        <v>0</v>
      </c>
      <c r="I40" s="12">
        <f t="shared" si="14"/>
        <v>77156.100000000006</v>
      </c>
      <c r="J40" s="12"/>
      <c r="K40" s="12"/>
      <c r="L40" s="12"/>
      <c r="M40" s="12"/>
      <c r="N40" s="12">
        <f t="shared" ref="N40" si="17">O40+P40</f>
        <v>77156.100000000006</v>
      </c>
      <c r="O40" s="12">
        <f t="shared" si="15"/>
        <v>0</v>
      </c>
      <c r="P40" s="12">
        <f t="shared" si="15"/>
        <v>77156.100000000006</v>
      </c>
    </row>
    <row r="41" spans="2:16" s="11" customFormat="1" ht="18.75" x14ac:dyDescent="0.25">
      <c r="B41" s="155"/>
      <c r="C41" s="155"/>
      <c r="D41" s="164"/>
      <c r="E41" s="158" t="s">
        <v>18</v>
      </c>
      <c r="F41" s="143" t="s">
        <v>33</v>
      </c>
      <c r="G41" s="12">
        <f t="shared" ref="G41:P41" si="18">G43+G42</f>
        <v>69498.600000000006</v>
      </c>
      <c r="H41" s="12">
        <f t="shared" si="18"/>
        <v>0</v>
      </c>
      <c r="I41" s="12">
        <f t="shared" si="18"/>
        <v>69498.600000000006</v>
      </c>
      <c r="J41" s="12">
        <f t="shared" si="18"/>
        <v>0</v>
      </c>
      <c r="K41" s="12">
        <f t="shared" si="18"/>
        <v>0</v>
      </c>
      <c r="L41" s="12">
        <f t="shared" si="18"/>
        <v>0</v>
      </c>
      <c r="M41" s="12">
        <f t="shared" si="18"/>
        <v>0</v>
      </c>
      <c r="N41" s="12">
        <f t="shared" si="18"/>
        <v>69498.600000000006</v>
      </c>
      <c r="O41" s="12">
        <f t="shared" si="18"/>
        <v>0</v>
      </c>
      <c r="P41" s="12">
        <f t="shared" si="18"/>
        <v>69498.600000000006</v>
      </c>
    </row>
    <row r="42" spans="2:16" s="11" customFormat="1" ht="23.25" customHeight="1" x14ac:dyDescent="0.25">
      <c r="B42" s="155"/>
      <c r="C42" s="155"/>
      <c r="D42" s="164"/>
      <c r="E42" s="158"/>
      <c r="F42" s="143" t="s">
        <v>40</v>
      </c>
      <c r="G42" s="143">
        <f t="shared" ref="G42:P42" si="19">G74</f>
        <v>63183.5</v>
      </c>
      <c r="H42" s="143">
        <f t="shared" si="19"/>
        <v>0</v>
      </c>
      <c r="I42" s="143">
        <f t="shared" si="19"/>
        <v>63183.5</v>
      </c>
      <c r="J42" s="143">
        <f t="shared" si="19"/>
        <v>0</v>
      </c>
      <c r="K42" s="143">
        <f t="shared" si="19"/>
        <v>0</v>
      </c>
      <c r="L42" s="143">
        <f t="shared" si="19"/>
        <v>0</v>
      </c>
      <c r="M42" s="143">
        <f t="shared" si="19"/>
        <v>0</v>
      </c>
      <c r="N42" s="143">
        <f t="shared" si="19"/>
        <v>63183.5</v>
      </c>
      <c r="O42" s="143">
        <f t="shared" si="19"/>
        <v>0</v>
      </c>
      <c r="P42" s="143">
        <f t="shared" si="19"/>
        <v>63183.5</v>
      </c>
    </row>
    <row r="43" spans="2:16" s="11" customFormat="1" ht="23.25" customHeight="1" x14ac:dyDescent="0.25">
      <c r="B43" s="155"/>
      <c r="C43" s="155"/>
      <c r="D43" s="164"/>
      <c r="E43" s="158"/>
      <c r="F43" s="143" t="str">
        <f>F91</f>
        <v>806 10 03 05 1 09 72340 800</v>
      </c>
      <c r="G43" s="143">
        <f t="shared" ref="G43:P43" si="20">G90</f>
        <v>6315.1</v>
      </c>
      <c r="H43" s="143">
        <f t="shared" si="20"/>
        <v>0</v>
      </c>
      <c r="I43" s="143">
        <f t="shared" si="20"/>
        <v>6315.1</v>
      </c>
      <c r="J43" s="143">
        <f t="shared" si="20"/>
        <v>0</v>
      </c>
      <c r="K43" s="143">
        <f t="shared" si="20"/>
        <v>0</v>
      </c>
      <c r="L43" s="143">
        <f t="shared" si="20"/>
        <v>0</v>
      </c>
      <c r="M43" s="143">
        <f t="shared" si="20"/>
        <v>0</v>
      </c>
      <c r="N43" s="143">
        <f t="shared" si="20"/>
        <v>6315.1</v>
      </c>
      <c r="O43" s="143">
        <f t="shared" si="20"/>
        <v>0</v>
      </c>
      <c r="P43" s="143">
        <f t="shared" si="20"/>
        <v>6315.1</v>
      </c>
    </row>
    <row r="44" spans="2:16" s="11" customFormat="1" ht="21" customHeight="1" x14ac:dyDescent="0.25">
      <c r="B44" s="155"/>
      <c r="C44" s="155"/>
      <c r="D44" s="164"/>
      <c r="E44" s="153" t="s">
        <v>20</v>
      </c>
      <c r="F44" s="143" t="s">
        <v>33</v>
      </c>
      <c r="G44" s="12">
        <f t="shared" si="4"/>
        <v>492978.8</v>
      </c>
      <c r="H44" s="12">
        <f>H45</f>
        <v>0</v>
      </c>
      <c r="I44" s="12">
        <f>I45</f>
        <v>492978.8</v>
      </c>
      <c r="J44" s="12" t="e">
        <f>K44+L44</f>
        <v>#REF!</v>
      </c>
      <c r="K44" s="12" t="e">
        <f>#REF!+#REF!</f>
        <v>#REF!</v>
      </c>
      <c r="L44" s="12" t="e">
        <f>#REF!+#REF!</f>
        <v>#REF!</v>
      </c>
      <c r="M44" s="12">
        <f>N44+O44</f>
        <v>492978.8</v>
      </c>
      <c r="N44" s="12">
        <f t="shared" ref="N44" si="21">O44+P44</f>
        <v>492978.8</v>
      </c>
      <c r="O44" s="12">
        <f>O45</f>
        <v>0</v>
      </c>
      <c r="P44" s="12">
        <f>P45</f>
        <v>492978.8</v>
      </c>
    </row>
    <row r="45" spans="2:16" s="11" customFormat="1" ht="24" customHeight="1" x14ac:dyDescent="0.25">
      <c r="B45" s="155"/>
      <c r="C45" s="155"/>
      <c r="D45" s="164"/>
      <c r="E45" s="154"/>
      <c r="F45" s="143" t="s">
        <v>41</v>
      </c>
      <c r="G45" s="12">
        <f t="shared" si="4"/>
        <v>492978.8</v>
      </c>
      <c r="H45" s="12">
        <v>0</v>
      </c>
      <c r="I45" s="12">
        <f>I69</f>
        <v>492978.8</v>
      </c>
      <c r="J45" s="13"/>
      <c r="K45" s="13"/>
      <c r="L45" s="13"/>
      <c r="M45" s="13"/>
      <c r="N45" s="12">
        <f t="shared" si="5"/>
        <v>492978.8</v>
      </c>
      <c r="O45" s="12">
        <v>0</v>
      </c>
      <c r="P45" s="12">
        <f>P69</f>
        <v>492978.8</v>
      </c>
    </row>
    <row r="46" spans="2:16" s="11" customFormat="1" ht="18.75" customHeight="1" x14ac:dyDescent="0.25">
      <c r="B46" s="155"/>
      <c r="C46" s="155"/>
      <c r="D46" s="164"/>
      <c r="E46" s="153" t="s">
        <v>22</v>
      </c>
      <c r="F46" s="143" t="s">
        <v>33</v>
      </c>
      <c r="G46" s="12">
        <f>H46+I46</f>
        <v>138265.80000000002</v>
      </c>
      <c r="H46" s="12">
        <f>H47+H48+H49+H50</f>
        <v>137092.1</v>
      </c>
      <c r="I46" s="12">
        <f>I47+I48+I49+I50</f>
        <v>1173.7</v>
      </c>
      <c r="J46" s="12">
        <f>SUM(J48:J49)</f>
        <v>0</v>
      </c>
      <c r="K46" s="12">
        <f>SUM(K48:K49)</f>
        <v>0</v>
      </c>
      <c r="L46" s="12">
        <f>SUM(L48:L49)</f>
        <v>0</v>
      </c>
      <c r="M46" s="12">
        <f>SUM(M48:M49)</f>
        <v>0</v>
      </c>
      <c r="N46" s="12">
        <f>O46+P46</f>
        <v>138265.80000000002</v>
      </c>
      <c r="O46" s="12">
        <f>O47+O48+O49+O50</f>
        <v>137092.1</v>
      </c>
      <c r="P46" s="12">
        <f>P47+P48+P49+P50</f>
        <v>1173.7</v>
      </c>
    </row>
    <row r="47" spans="2:16" s="11" customFormat="1" ht="18.75" x14ac:dyDescent="0.25">
      <c r="B47" s="155"/>
      <c r="C47" s="155"/>
      <c r="D47" s="164"/>
      <c r="E47" s="155"/>
      <c r="F47" s="143" t="str">
        <f>F84</f>
        <v xml:space="preserve">851 10 03 05 1 07 51340 300  </v>
      </c>
      <c r="G47" s="143">
        <f>G81</f>
        <v>26664.7</v>
      </c>
      <c r="H47" s="143">
        <f>H81</f>
        <v>26664.7</v>
      </c>
      <c r="I47" s="143">
        <f t="shared" ref="I47" si="22">I81</f>
        <v>0</v>
      </c>
      <c r="J47" s="143">
        <f t="shared" ref="J47:P47" si="23">J81</f>
        <v>0</v>
      </c>
      <c r="K47" s="143">
        <f t="shared" si="23"/>
        <v>0</v>
      </c>
      <c r="L47" s="143">
        <f t="shared" si="23"/>
        <v>0</v>
      </c>
      <c r="M47" s="143">
        <f t="shared" si="23"/>
        <v>0</v>
      </c>
      <c r="N47" s="143">
        <f t="shared" si="23"/>
        <v>26664.7</v>
      </c>
      <c r="O47" s="143">
        <f t="shared" si="23"/>
        <v>26664.7</v>
      </c>
      <c r="P47" s="143">
        <f t="shared" si="23"/>
        <v>0</v>
      </c>
    </row>
    <row r="48" spans="2:16" s="11" customFormat="1" ht="18.75" x14ac:dyDescent="0.25">
      <c r="B48" s="155"/>
      <c r="C48" s="155"/>
      <c r="D48" s="164"/>
      <c r="E48" s="155"/>
      <c r="F48" s="143" t="s">
        <v>42</v>
      </c>
      <c r="G48" s="12">
        <f>H48+I48</f>
        <v>79011.600000000006</v>
      </c>
      <c r="H48" s="12">
        <f>H78</f>
        <v>79011.600000000006</v>
      </c>
      <c r="I48" s="12">
        <f>I78</f>
        <v>0</v>
      </c>
      <c r="J48" s="13"/>
      <c r="K48" s="13"/>
      <c r="L48" s="13"/>
      <c r="M48" s="13"/>
      <c r="N48" s="12">
        <f>O48+P48</f>
        <v>79011.600000000006</v>
      </c>
      <c r="O48" s="12">
        <f>O78</f>
        <v>79011.600000000006</v>
      </c>
      <c r="P48" s="12">
        <f>P78</f>
        <v>0</v>
      </c>
    </row>
    <row r="49" spans="2:16" s="11" customFormat="1" ht="18.75" x14ac:dyDescent="0.25">
      <c r="B49" s="155"/>
      <c r="C49" s="155"/>
      <c r="D49" s="164"/>
      <c r="E49" s="155"/>
      <c r="F49" s="143" t="s">
        <v>43</v>
      </c>
      <c r="G49" s="12">
        <f>G87</f>
        <v>31415.8</v>
      </c>
      <c r="H49" s="12">
        <f>H87</f>
        <v>31415.8</v>
      </c>
      <c r="I49" s="12">
        <f t="shared" ref="I49" si="24">I87</f>
        <v>0</v>
      </c>
      <c r="J49" s="12">
        <f t="shared" ref="J49:P49" si="25">J87</f>
        <v>0</v>
      </c>
      <c r="K49" s="12">
        <f t="shared" si="25"/>
        <v>0</v>
      </c>
      <c r="L49" s="12">
        <f t="shared" si="25"/>
        <v>0</v>
      </c>
      <c r="M49" s="12">
        <f t="shared" si="25"/>
        <v>0</v>
      </c>
      <c r="N49" s="12">
        <f t="shared" si="25"/>
        <v>31415.8</v>
      </c>
      <c r="O49" s="12">
        <f t="shared" si="25"/>
        <v>31415.8</v>
      </c>
      <c r="P49" s="12">
        <f t="shared" si="25"/>
        <v>0</v>
      </c>
    </row>
    <row r="50" spans="2:16" s="11" customFormat="1" ht="18.75" x14ac:dyDescent="0.25">
      <c r="B50" s="130"/>
      <c r="C50" s="130"/>
      <c r="D50" s="151"/>
      <c r="E50" s="154"/>
      <c r="F50" s="143" t="s">
        <v>464</v>
      </c>
      <c r="G50" s="12">
        <f>H50+I50</f>
        <v>1173.7</v>
      </c>
      <c r="H50" s="12">
        <f>H89</f>
        <v>0</v>
      </c>
      <c r="I50" s="12">
        <f t="shared" ref="I50:M50" si="26">I89</f>
        <v>1173.7</v>
      </c>
      <c r="J50" s="12">
        <f t="shared" si="26"/>
        <v>0</v>
      </c>
      <c r="K50" s="12">
        <f t="shared" si="26"/>
        <v>0</v>
      </c>
      <c r="L50" s="12">
        <f t="shared" si="26"/>
        <v>0</v>
      </c>
      <c r="M50" s="12">
        <f t="shared" si="26"/>
        <v>0</v>
      </c>
      <c r="N50" s="12">
        <f>O50+P50</f>
        <v>1173.7</v>
      </c>
      <c r="O50" s="12">
        <f>O89</f>
        <v>0</v>
      </c>
      <c r="P50" s="12">
        <f t="shared" ref="P50" si="27">P89</f>
        <v>1173.7</v>
      </c>
    </row>
    <row r="51" spans="2:16" s="11" customFormat="1" ht="27.75" customHeight="1" x14ac:dyDescent="0.25">
      <c r="B51" s="158" t="s">
        <v>44</v>
      </c>
      <c r="C51" s="158" t="s">
        <v>45</v>
      </c>
      <c r="D51" s="153" t="s">
        <v>517</v>
      </c>
      <c r="E51" s="137" t="s">
        <v>12</v>
      </c>
      <c r="F51" s="143" t="s">
        <v>13</v>
      </c>
      <c r="G51" s="12">
        <f t="shared" ref="G51:G56" si="28">H51+I51</f>
        <v>194000.9</v>
      </c>
      <c r="H51" s="12">
        <f>H52</f>
        <v>44000.9</v>
      </c>
      <c r="I51" s="12">
        <f>I52</f>
        <v>150000</v>
      </c>
      <c r="J51" s="13"/>
      <c r="K51" s="13"/>
      <c r="L51" s="13"/>
      <c r="M51" s="13"/>
      <c r="N51" s="12">
        <f t="shared" ref="N51:N74" si="29">O51+P51</f>
        <v>194000.9</v>
      </c>
      <c r="O51" s="12">
        <f>O52</f>
        <v>44000.9</v>
      </c>
      <c r="P51" s="12">
        <f>P52</f>
        <v>150000</v>
      </c>
    </row>
    <row r="52" spans="2:16" s="11" customFormat="1" ht="117.75" customHeight="1" x14ac:dyDescent="0.25">
      <c r="B52" s="158"/>
      <c r="C52" s="158"/>
      <c r="D52" s="155"/>
      <c r="E52" s="137" t="s">
        <v>32</v>
      </c>
      <c r="F52" s="142" t="s">
        <v>46</v>
      </c>
      <c r="G52" s="12">
        <f t="shared" si="28"/>
        <v>194000.9</v>
      </c>
      <c r="H52" s="76">
        <v>44000.9</v>
      </c>
      <c r="I52" s="76">
        <v>150000</v>
      </c>
      <c r="J52" s="13"/>
      <c r="K52" s="13"/>
      <c r="L52" s="13"/>
      <c r="M52" s="13"/>
      <c r="N52" s="12">
        <f t="shared" si="29"/>
        <v>194000.9</v>
      </c>
      <c r="O52" s="76">
        <v>44000.9</v>
      </c>
      <c r="P52" s="76">
        <v>150000</v>
      </c>
    </row>
    <row r="53" spans="2:16" s="11" customFormat="1" ht="18.75" x14ac:dyDescent="0.25">
      <c r="B53" s="158" t="s">
        <v>47</v>
      </c>
      <c r="C53" s="158" t="s">
        <v>48</v>
      </c>
      <c r="D53" s="158" t="s">
        <v>514</v>
      </c>
      <c r="E53" s="137" t="s">
        <v>12</v>
      </c>
      <c r="F53" s="143" t="s">
        <v>13</v>
      </c>
      <c r="G53" s="12">
        <f t="shared" si="28"/>
        <v>19696.5</v>
      </c>
      <c r="H53" s="12">
        <f>H54</f>
        <v>0</v>
      </c>
      <c r="I53" s="12">
        <f>I54</f>
        <v>19696.5</v>
      </c>
      <c r="J53" s="13"/>
      <c r="K53" s="13"/>
      <c r="L53" s="13"/>
      <c r="M53" s="13"/>
      <c r="N53" s="12">
        <f t="shared" si="29"/>
        <v>19696.5</v>
      </c>
      <c r="O53" s="12">
        <f>O54</f>
        <v>0</v>
      </c>
      <c r="P53" s="12">
        <f>P54</f>
        <v>19696.5</v>
      </c>
    </row>
    <row r="54" spans="2:16" s="11" customFormat="1" ht="108.75" customHeight="1" x14ac:dyDescent="0.25">
      <c r="B54" s="158"/>
      <c r="C54" s="174"/>
      <c r="D54" s="158"/>
      <c r="E54" s="137" t="s">
        <v>32</v>
      </c>
      <c r="F54" s="143" t="s">
        <v>49</v>
      </c>
      <c r="G54" s="12">
        <f t="shared" si="28"/>
        <v>19696.5</v>
      </c>
      <c r="H54" s="12">
        <v>0</v>
      </c>
      <c r="I54" s="12">
        <v>19696.5</v>
      </c>
      <c r="J54" s="13"/>
      <c r="K54" s="13"/>
      <c r="L54" s="13"/>
      <c r="M54" s="13"/>
      <c r="N54" s="12">
        <f t="shared" si="29"/>
        <v>19696.5</v>
      </c>
      <c r="O54" s="12">
        <v>0</v>
      </c>
      <c r="P54" s="12">
        <v>19696.5</v>
      </c>
    </row>
    <row r="55" spans="2:16" s="11" customFormat="1" ht="31.5" customHeight="1" x14ac:dyDescent="0.25">
      <c r="B55" s="158" t="s">
        <v>50</v>
      </c>
      <c r="C55" s="158" t="s">
        <v>51</v>
      </c>
      <c r="D55" s="153" t="s">
        <v>474</v>
      </c>
      <c r="E55" s="137" t="s">
        <v>12</v>
      </c>
      <c r="F55" s="143" t="s">
        <v>13</v>
      </c>
      <c r="G55" s="12">
        <f t="shared" si="28"/>
        <v>808037.8</v>
      </c>
      <c r="H55" s="12">
        <f>H57</f>
        <v>0</v>
      </c>
      <c r="I55" s="12">
        <f>I57+I56</f>
        <v>808037.8</v>
      </c>
      <c r="J55" s="13"/>
      <c r="K55" s="13"/>
      <c r="L55" s="13"/>
      <c r="M55" s="13"/>
      <c r="N55" s="12">
        <f t="shared" si="29"/>
        <v>808037.8</v>
      </c>
      <c r="O55" s="12">
        <f>O57</f>
        <v>0</v>
      </c>
      <c r="P55" s="12">
        <f>P57+P56</f>
        <v>808037.8</v>
      </c>
    </row>
    <row r="56" spans="2:16" s="11" customFormat="1" ht="32.25" customHeight="1" x14ac:dyDescent="0.25">
      <c r="B56" s="158"/>
      <c r="C56" s="158"/>
      <c r="D56" s="155"/>
      <c r="E56" s="153" t="s">
        <v>32</v>
      </c>
      <c r="F56" s="143" t="s">
        <v>36</v>
      </c>
      <c r="G56" s="12">
        <f t="shared" si="28"/>
        <v>40276.300000000003</v>
      </c>
      <c r="H56" s="12">
        <v>0</v>
      </c>
      <c r="I56" s="12">
        <v>40276.300000000003</v>
      </c>
      <c r="J56" s="13"/>
      <c r="K56" s="13"/>
      <c r="L56" s="13"/>
      <c r="M56" s="13"/>
      <c r="N56" s="12">
        <f t="shared" si="29"/>
        <v>40276.300000000003</v>
      </c>
      <c r="O56" s="12">
        <v>0</v>
      </c>
      <c r="P56" s="12">
        <v>40276.300000000003</v>
      </c>
    </row>
    <row r="57" spans="2:16" s="11" customFormat="1" ht="29.25" customHeight="1" x14ac:dyDescent="0.25">
      <c r="B57" s="158"/>
      <c r="C57" s="158"/>
      <c r="D57" s="154"/>
      <c r="E57" s="154"/>
      <c r="F57" s="144" t="s">
        <v>386</v>
      </c>
      <c r="G57" s="12">
        <f>H57+I57</f>
        <v>767761.5</v>
      </c>
      <c r="H57" s="12">
        <v>0</v>
      </c>
      <c r="I57" s="12">
        <v>767761.5</v>
      </c>
      <c r="J57" s="13"/>
      <c r="K57" s="13"/>
      <c r="L57" s="13"/>
      <c r="M57" s="13"/>
      <c r="N57" s="12">
        <f t="shared" si="29"/>
        <v>767761.5</v>
      </c>
      <c r="O57" s="12">
        <v>0</v>
      </c>
      <c r="P57" s="12">
        <v>767761.5</v>
      </c>
    </row>
    <row r="58" spans="2:16" s="11" customFormat="1" ht="22.5" customHeight="1" x14ac:dyDescent="0.25">
      <c r="B58" s="156" t="s">
        <v>345</v>
      </c>
      <c r="C58" s="153" t="s">
        <v>369</v>
      </c>
      <c r="D58" s="153" t="s">
        <v>471</v>
      </c>
      <c r="E58" s="137" t="s">
        <v>12</v>
      </c>
      <c r="F58" s="143" t="s">
        <v>13</v>
      </c>
      <c r="G58" s="12">
        <f>H58+I58</f>
        <v>808037.8</v>
      </c>
      <c r="H58" s="12">
        <f>H59+H60</f>
        <v>0</v>
      </c>
      <c r="I58" s="12">
        <f>I59+I60</f>
        <v>808037.8</v>
      </c>
      <c r="J58" s="13"/>
      <c r="K58" s="13"/>
      <c r="L58" s="13"/>
      <c r="M58" s="13"/>
      <c r="N58" s="12">
        <f t="shared" ref="N58:O58" si="30">N59+N60</f>
        <v>808037.8</v>
      </c>
      <c r="O58" s="12">
        <f t="shared" si="30"/>
        <v>0</v>
      </c>
      <c r="P58" s="12">
        <f>P59+P60</f>
        <v>808037.8</v>
      </c>
    </row>
    <row r="59" spans="2:16" s="11" customFormat="1" ht="140.25" customHeight="1" x14ac:dyDescent="0.25">
      <c r="B59" s="159"/>
      <c r="C59" s="154"/>
      <c r="D59" s="154"/>
      <c r="E59" s="137" t="s">
        <v>32</v>
      </c>
      <c r="F59" s="143" t="s">
        <v>36</v>
      </c>
      <c r="G59" s="12">
        <f t="shared" ref="G59" si="31">H59+I59</f>
        <v>40276.300000000003</v>
      </c>
      <c r="H59" s="12">
        <v>0</v>
      </c>
      <c r="I59" s="12">
        <v>40276.300000000003</v>
      </c>
      <c r="J59" s="13"/>
      <c r="K59" s="13"/>
      <c r="L59" s="13"/>
      <c r="M59" s="13"/>
      <c r="N59" s="12">
        <f t="shared" ref="N59" si="32">O59+P59</f>
        <v>40276.300000000003</v>
      </c>
      <c r="O59" s="12">
        <v>0</v>
      </c>
      <c r="P59" s="12">
        <v>40276.300000000003</v>
      </c>
    </row>
    <row r="60" spans="2:16" s="11" customFormat="1" ht="218.25" customHeight="1" x14ac:dyDescent="0.25">
      <c r="B60" s="131" t="s">
        <v>469</v>
      </c>
      <c r="C60" s="130" t="s">
        <v>486</v>
      </c>
      <c r="D60" s="150" t="s">
        <v>470</v>
      </c>
      <c r="E60" s="140"/>
      <c r="F60" s="144" t="s">
        <v>386</v>
      </c>
      <c r="G60" s="12">
        <f>H60+I60</f>
        <v>767761.5</v>
      </c>
      <c r="H60" s="12">
        <v>0</v>
      </c>
      <c r="I60" s="12">
        <v>767761.5</v>
      </c>
      <c r="J60" s="13"/>
      <c r="K60" s="13"/>
      <c r="L60" s="13"/>
      <c r="M60" s="13"/>
      <c r="N60" s="12">
        <f t="shared" ref="N60" si="33">O60+P60</f>
        <v>767761.5</v>
      </c>
      <c r="O60" s="12">
        <v>0</v>
      </c>
      <c r="P60" s="12">
        <v>767761.5</v>
      </c>
    </row>
    <row r="61" spans="2:16" s="11" customFormat="1" ht="30" customHeight="1" x14ac:dyDescent="0.25">
      <c r="B61" s="153" t="s">
        <v>53</v>
      </c>
      <c r="C61" s="153" t="s">
        <v>54</v>
      </c>
      <c r="D61" s="153" t="s">
        <v>55</v>
      </c>
      <c r="E61" s="137" t="s">
        <v>12</v>
      </c>
      <c r="F61" s="143" t="s">
        <v>13</v>
      </c>
      <c r="G61" s="12">
        <f>H61+I61</f>
        <v>533306.4</v>
      </c>
      <c r="H61" s="12">
        <f>H62</f>
        <v>0</v>
      </c>
      <c r="I61" s="12">
        <f>I62+I63+I64</f>
        <v>533306.4</v>
      </c>
      <c r="J61" s="13"/>
      <c r="K61" s="13"/>
      <c r="L61" s="13"/>
      <c r="M61" s="13"/>
      <c r="N61" s="12">
        <f>O61+P61</f>
        <v>533306.4</v>
      </c>
      <c r="O61" s="12">
        <f>O62</f>
        <v>0</v>
      </c>
      <c r="P61" s="12">
        <f>P62+P63+P64</f>
        <v>533306.4</v>
      </c>
    </row>
    <row r="62" spans="2:16" s="11" customFormat="1" ht="27.75" customHeight="1" x14ac:dyDescent="0.25">
      <c r="B62" s="155"/>
      <c r="C62" s="155"/>
      <c r="D62" s="155"/>
      <c r="E62" s="153" t="s">
        <v>32</v>
      </c>
      <c r="F62" s="143" t="s">
        <v>37</v>
      </c>
      <c r="G62" s="12">
        <f>H62+I62</f>
        <v>30700.6</v>
      </c>
      <c r="H62" s="12">
        <f>H65+H70+H72</f>
        <v>0</v>
      </c>
      <c r="I62" s="12">
        <f>I65</f>
        <v>30700.6</v>
      </c>
      <c r="J62" s="13"/>
      <c r="K62" s="13"/>
      <c r="L62" s="13"/>
      <c r="M62" s="13"/>
      <c r="N62" s="12">
        <f t="shared" si="29"/>
        <v>30700.6</v>
      </c>
      <c r="O62" s="12">
        <f>O65+O70+O72</f>
        <v>0</v>
      </c>
      <c r="P62" s="12">
        <f>P65</f>
        <v>30700.6</v>
      </c>
    </row>
    <row r="63" spans="2:16" s="11" customFormat="1" ht="23.25" customHeight="1" x14ac:dyDescent="0.25">
      <c r="B63" s="155"/>
      <c r="C63" s="155"/>
      <c r="D63" s="155"/>
      <c r="E63" s="154"/>
      <c r="F63" s="143" t="s">
        <v>38</v>
      </c>
      <c r="G63" s="12">
        <f>H63+I63</f>
        <v>9627</v>
      </c>
      <c r="H63" s="12">
        <f>H70+H72</f>
        <v>0</v>
      </c>
      <c r="I63" s="12">
        <f>I70+I72</f>
        <v>9627</v>
      </c>
      <c r="J63" s="13"/>
      <c r="K63" s="13"/>
      <c r="L63" s="13"/>
      <c r="M63" s="13"/>
      <c r="N63" s="12">
        <f t="shared" si="29"/>
        <v>9627</v>
      </c>
      <c r="O63" s="12">
        <f>O70+O72</f>
        <v>0</v>
      </c>
      <c r="P63" s="12">
        <f>P70+P72</f>
        <v>9627</v>
      </c>
    </row>
    <row r="64" spans="2:16" s="11" customFormat="1" ht="60" customHeight="1" x14ac:dyDescent="0.25">
      <c r="B64" s="154"/>
      <c r="C64" s="154"/>
      <c r="D64" s="154"/>
      <c r="E64" s="137" t="s">
        <v>20</v>
      </c>
      <c r="F64" s="143" t="s">
        <v>41</v>
      </c>
      <c r="G64" s="12">
        <f t="shared" ref="G64:G74" si="34">H64+I64</f>
        <v>492978.8</v>
      </c>
      <c r="H64" s="12">
        <v>0</v>
      </c>
      <c r="I64" s="12">
        <f>I69</f>
        <v>492978.8</v>
      </c>
      <c r="J64" s="13"/>
      <c r="K64" s="13"/>
      <c r="L64" s="13"/>
      <c r="M64" s="13"/>
      <c r="N64" s="12">
        <f t="shared" si="29"/>
        <v>492978.8</v>
      </c>
      <c r="O64" s="12">
        <v>0</v>
      </c>
      <c r="P64" s="12">
        <f>P69</f>
        <v>492978.8</v>
      </c>
    </row>
    <row r="65" spans="2:16" s="11" customFormat="1" ht="37.5" customHeight="1" x14ac:dyDescent="0.25">
      <c r="B65" s="156" t="s">
        <v>56</v>
      </c>
      <c r="C65" s="153" t="s">
        <v>57</v>
      </c>
      <c r="D65" s="158" t="s">
        <v>387</v>
      </c>
      <c r="E65" s="137" t="s">
        <v>12</v>
      </c>
      <c r="F65" s="143" t="s">
        <v>13</v>
      </c>
      <c r="G65" s="12">
        <f t="shared" si="34"/>
        <v>30700.6</v>
      </c>
      <c r="H65" s="12">
        <f>H66</f>
        <v>0</v>
      </c>
      <c r="I65" s="12">
        <f>I66</f>
        <v>30700.6</v>
      </c>
      <c r="J65" s="13"/>
      <c r="K65" s="13"/>
      <c r="L65" s="13"/>
      <c r="M65" s="13"/>
      <c r="N65" s="12">
        <f t="shared" si="29"/>
        <v>30700.6</v>
      </c>
      <c r="O65" s="12">
        <f>O66</f>
        <v>0</v>
      </c>
      <c r="P65" s="12">
        <f>P66</f>
        <v>30700.6</v>
      </c>
    </row>
    <row r="66" spans="2:16" s="11" customFormat="1" ht="110.25" customHeight="1" x14ac:dyDescent="0.25">
      <c r="B66" s="157"/>
      <c r="C66" s="155"/>
      <c r="D66" s="158"/>
      <c r="E66" s="138" t="s">
        <v>32</v>
      </c>
      <c r="F66" s="143" t="s">
        <v>37</v>
      </c>
      <c r="G66" s="12">
        <f t="shared" si="34"/>
        <v>30700.6</v>
      </c>
      <c r="H66" s="12">
        <v>0</v>
      </c>
      <c r="I66" s="12">
        <v>30700.6</v>
      </c>
      <c r="J66" s="13"/>
      <c r="K66" s="13"/>
      <c r="L66" s="13"/>
      <c r="M66" s="13"/>
      <c r="N66" s="12">
        <f t="shared" si="29"/>
        <v>30700.6</v>
      </c>
      <c r="O66" s="12">
        <v>0</v>
      </c>
      <c r="P66" s="12">
        <v>30700.6</v>
      </c>
    </row>
    <row r="67" spans="2:16" s="11" customFormat="1" ht="23.25" customHeight="1" x14ac:dyDescent="0.25">
      <c r="B67" s="156" t="s">
        <v>58</v>
      </c>
      <c r="C67" s="153" t="s">
        <v>59</v>
      </c>
      <c r="D67" s="153" t="s">
        <v>520</v>
      </c>
      <c r="E67" s="137" t="s">
        <v>12</v>
      </c>
      <c r="F67" s="143" t="s">
        <v>13</v>
      </c>
      <c r="G67" s="12">
        <f t="shared" si="34"/>
        <v>492978.8</v>
      </c>
      <c r="H67" s="12">
        <f>H68</f>
        <v>0</v>
      </c>
      <c r="I67" s="12">
        <f>I68+I69</f>
        <v>492978.8</v>
      </c>
      <c r="J67" s="13"/>
      <c r="K67" s="13"/>
      <c r="L67" s="13"/>
      <c r="M67" s="13"/>
      <c r="N67" s="12">
        <f t="shared" si="29"/>
        <v>492978.8</v>
      </c>
      <c r="O67" s="12">
        <f>O68</f>
        <v>0</v>
      </c>
      <c r="P67" s="12">
        <f>P68+P69</f>
        <v>492978.8</v>
      </c>
    </row>
    <row r="68" spans="2:16" s="11" customFormat="1" ht="45" hidden="1" customHeight="1" x14ac:dyDescent="0.25">
      <c r="B68" s="157"/>
      <c r="C68" s="155"/>
      <c r="D68" s="155"/>
      <c r="E68" s="153" t="s">
        <v>20</v>
      </c>
      <c r="F68" s="143"/>
      <c r="G68" s="12"/>
      <c r="H68" s="12"/>
      <c r="I68" s="12"/>
      <c r="J68" s="13"/>
      <c r="K68" s="13"/>
      <c r="L68" s="13"/>
      <c r="M68" s="13"/>
      <c r="N68" s="12"/>
      <c r="O68" s="12"/>
      <c r="P68" s="12"/>
    </row>
    <row r="69" spans="2:16" s="11" customFormat="1" ht="135" customHeight="1" x14ac:dyDescent="0.25">
      <c r="B69" s="131"/>
      <c r="C69" s="155"/>
      <c r="D69" s="154"/>
      <c r="E69" s="154"/>
      <c r="F69" s="142" t="s">
        <v>41</v>
      </c>
      <c r="G69" s="12">
        <f t="shared" si="34"/>
        <v>492978.8</v>
      </c>
      <c r="H69" s="12">
        <v>0</v>
      </c>
      <c r="I69" s="12">
        <v>492978.8</v>
      </c>
      <c r="J69" s="13"/>
      <c r="K69" s="13"/>
      <c r="L69" s="13"/>
      <c r="M69" s="13"/>
      <c r="N69" s="12">
        <f t="shared" si="29"/>
        <v>492978.8</v>
      </c>
      <c r="O69" s="12">
        <v>0</v>
      </c>
      <c r="P69" s="12">
        <v>492978.8</v>
      </c>
    </row>
    <row r="70" spans="2:16" s="11" customFormat="1" ht="38.25" customHeight="1" x14ac:dyDescent="0.25">
      <c r="B70" s="156" t="s">
        <v>60</v>
      </c>
      <c r="C70" s="153" t="s">
        <v>477</v>
      </c>
      <c r="D70" s="153" t="s">
        <v>475</v>
      </c>
      <c r="E70" s="137" t="s">
        <v>12</v>
      </c>
      <c r="F70" s="143" t="s">
        <v>13</v>
      </c>
      <c r="G70" s="12">
        <f>H70+I70</f>
        <v>1627</v>
      </c>
      <c r="H70" s="12">
        <f>H71</f>
        <v>0</v>
      </c>
      <c r="I70" s="12">
        <f>I71</f>
        <v>1627</v>
      </c>
      <c r="J70" s="13"/>
      <c r="K70" s="13"/>
      <c r="L70" s="13"/>
      <c r="M70" s="13"/>
      <c r="N70" s="12">
        <f t="shared" ref="N70:N73" si="35">O70+P70</f>
        <v>1627</v>
      </c>
      <c r="O70" s="12">
        <f>O71</f>
        <v>0</v>
      </c>
      <c r="P70" s="12">
        <f>P71</f>
        <v>1627</v>
      </c>
    </row>
    <row r="71" spans="2:16" s="11" customFormat="1" ht="86.25" customHeight="1" x14ac:dyDescent="0.25">
      <c r="B71" s="159"/>
      <c r="C71" s="154"/>
      <c r="D71" s="154"/>
      <c r="E71" s="137" t="s">
        <v>32</v>
      </c>
      <c r="F71" s="143" t="s">
        <v>38</v>
      </c>
      <c r="G71" s="12">
        <f t="shared" ref="G71:G73" si="36">H71+I71</f>
        <v>1627</v>
      </c>
      <c r="H71" s="12">
        <v>0</v>
      </c>
      <c r="I71" s="12">
        <v>1627</v>
      </c>
      <c r="J71" s="13"/>
      <c r="K71" s="13"/>
      <c r="L71" s="13"/>
      <c r="M71" s="13"/>
      <c r="N71" s="12">
        <f t="shared" si="35"/>
        <v>1627</v>
      </c>
      <c r="O71" s="12">
        <v>0</v>
      </c>
      <c r="P71" s="12">
        <v>1627</v>
      </c>
    </row>
    <row r="72" spans="2:16" s="11" customFormat="1" ht="48" customHeight="1" x14ac:dyDescent="0.25">
      <c r="B72" s="156" t="s">
        <v>61</v>
      </c>
      <c r="C72" s="153" t="s">
        <v>473</v>
      </c>
      <c r="D72" s="153" t="s">
        <v>476</v>
      </c>
      <c r="E72" s="137" t="s">
        <v>12</v>
      </c>
      <c r="F72" s="143" t="s">
        <v>13</v>
      </c>
      <c r="G72" s="12">
        <f t="shared" si="36"/>
        <v>8000</v>
      </c>
      <c r="H72" s="12">
        <f>H73</f>
        <v>0</v>
      </c>
      <c r="I72" s="12">
        <f>I73</f>
        <v>8000</v>
      </c>
      <c r="J72" s="13"/>
      <c r="K72" s="13"/>
      <c r="L72" s="13"/>
      <c r="M72" s="13"/>
      <c r="N72" s="12">
        <f t="shared" si="35"/>
        <v>8000</v>
      </c>
      <c r="O72" s="12">
        <f>O73</f>
        <v>0</v>
      </c>
      <c r="P72" s="12">
        <f>P73</f>
        <v>8000</v>
      </c>
    </row>
    <row r="73" spans="2:16" s="11" customFormat="1" ht="45" customHeight="1" x14ac:dyDescent="0.25">
      <c r="B73" s="159"/>
      <c r="C73" s="154"/>
      <c r="D73" s="154"/>
      <c r="E73" s="137" t="s">
        <v>32</v>
      </c>
      <c r="F73" s="143" t="s">
        <v>38</v>
      </c>
      <c r="G73" s="12">
        <f t="shared" si="36"/>
        <v>8000</v>
      </c>
      <c r="H73" s="12">
        <v>0</v>
      </c>
      <c r="I73" s="12">
        <v>8000</v>
      </c>
      <c r="J73" s="13"/>
      <c r="K73" s="13"/>
      <c r="L73" s="13"/>
      <c r="M73" s="13"/>
      <c r="N73" s="12">
        <f t="shared" si="35"/>
        <v>8000</v>
      </c>
      <c r="O73" s="12">
        <v>0</v>
      </c>
      <c r="P73" s="12">
        <v>8000</v>
      </c>
    </row>
    <row r="74" spans="2:16" s="11" customFormat="1" ht="18.75" customHeight="1" x14ac:dyDescent="0.25">
      <c r="B74" s="158" t="s">
        <v>63</v>
      </c>
      <c r="C74" s="158" t="s">
        <v>64</v>
      </c>
      <c r="D74" s="158" t="s">
        <v>454</v>
      </c>
      <c r="E74" s="137" t="s">
        <v>12</v>
      </c>
      <c r="F74" s="143" t="s">
        <v>13</v>
      </c>
      <c r="G74" s="12">
        <f t="shared" si="34"/>
        <v>63183.5</v>
      </c>
      <c r="H74" s="12">
        <f>H75</f>
        <v>0</v>
      </c>
      <c r="I74" s="12">
        <f>I75</f>
        <v>63183.5</v>
      </c>
      <c r="J74" s="13"/>
      <c r="K74" s="13"/>
      <c r="L74" s="13"/>
      <c r="M74" s="13"/>
      <c r="N74" s="12">
        <f t="shared" si="29"/>
        <v>63183.5</v>
      </c>
      <c r="O74" s="12">
        <f>O75</f>
        <v>0</v>
      </c>
      <c r="P74" s="12">
        <f>P75</f>
        <v>63183.5</v>
      </c>
    </row>
    <row r="75" spans="2:16" s="11" customFormat="1" ht="186.75" customHeight="1" x14ac:dyDescent="0.25">
      <c r="B75" s="158"/>
      <c r="C75" s="158"/>
      <c r="D75" s="158"/>
      <c r="E75" s="137" t="s">
        <v>18</v>
      </c>
      <c r="F75" s="143" t="s">
        <v>40</v>
      </c>
      <c r="G75" s="12">
        <f>I75</f>
        <v>63183.5</v>
      </c>
      <c r="H75" s="12">
        <v>0</v>
      </c>
      <c r="I75" s="76">
        <v>63183.5</v>
      </c>
      <c r="J75" s="13"/>
      <c r="K75" s="13"/>
      <c r="L75" s="13"/>
      <c r="M75" s="13"/>
      <c r="N75" s="12">
        <f>P75</f>
        <v>63183.5</v>
      </c>
      <c r="O75" s="12">
        <v>0</v>
      </c>
      <c r="P75" s="76">
        <v>63183.5</v>
      </c>
    </row>
    <row r="76" spans="2:16" s="11" customFormat="1" ht="18.75" customHeight="1" x14ac:dyDescent="0.25">
      <c r="B76" s="153" t="s">
        <v>65</v>
      </c>
      <c r="C76" s="153" t="s">
        <v>66</v>
      </c>
      <c r="D76" s="153" t="s">
        <v>67</v>
      </c>
      <c r="E76" s="137" t="s">
        <v>12</v>
      </c>
      <c r="F76" s="143" t="s">
        <v>13</v>
      </c>
      <c r="G76" s="12">
        <f>H76+I76</f>
        <v>138265.80000000002</v>
      </c>
      <c r="H76" s="12">
        <f>H78+H79+H81+H82</f>
        <v>137092.1</v>
      </c>
      <c r="I76" s="12">
        <f>I78+I79+I81+I82</f>
        <v>1173.7</v>
      </c>
      <c r="J76" s="13"/>
      <c r="K76" s="13"/>
      <c r="L76" s="13"/>
      <c r="M76" s="13"/>
      <c r="N76" s="12">
        <f>O76+P76</f>
        <v>138265.80000000002</v>
      </c>
      <c r="O76" s="12">
        <f>O78+O79+O81+O82</f>
        <v>137092.1</v>
      </c>
      <c r="P76" s="12">
        <f>P78+P79+P81+P82</f>
        <v>1173.7</v>
      </c>
    </row>
    <row r="77" spans="2:16" s="11" customFormat="1" ht="35.25" hidden="1" customHeight="1" x14ac:dyDescent="0.25">
      <c r="B77" s="155"/>
      <c r="C77" s="155"/>
      <c r="D77" s="155"/>
      <c r="E77" s="153" t="s">
        <v>22</v>
      </c>
      <c r="F77" s="143" t="s">
        <v>68</v>
      </c>
      <c r="G77" s="12">
        <f>H77+I77</f>
        <v>26664.7</v>
      </c>
      <c r="H77" s="12">
        <f>H84</f>
        <v>26664.7</v>
      </c>
      <c r="I77" s="12">
        <f>I84</f>
        <v>0</v>
      </c>
      <c r="J77" s="13"/>
      <c r="K77" s="13"/>
      <c r="L77" s="13"/>
      <c r="M77" s="13"/>
      <c r="N77" s="12">
        <f>O77+P77</f>
        <v>26664.7</v>
      </c>
      <c r="O77" s="12">
        <f>O84</f>
        <v>26664.7</v>
      </c>
      <c r="P77" s="12">
        <f>P84</f>
        <v>0</v>
      </c>
    </row>
    <row r="78" spans="2:16" s="11" customFormat="1" ht="35.25" customHeight="1" x14ac:dyDescent="0.25">
      <c r="B78" s="155"/>
      <c r="C78" s="155"/>
      <c r="D78" s="155"/>
      <c r="E78" s="155"/>
      <c r="F78" s="143" t="s">
        <v>42</v>
      </c>
      <c r="G78" s="12">
        <f>H78+I78</f>
        <v>79011.600000000006</v>
      </c>
      <c r="H78" s="12">
        <f>H86</f>
        <v>79011.600000000006</v>
      </c>
      <c r="I78" s="12">
        <f>I86</f>
        <v>0</v>
      </c>
      <c r="J78" s="13"/>
      <c r="K78" s="13"/>
      <c r="L78" s="13"/>
      <c r="M78" s="13"/>
      <c r="N78" s="12">
        <f>O78+P78</f>
        <v>79011.600000000006</v>
      </c>
      <c r="O78" s="12">
        <f>O86</f>
        <v>79011.600000000006</v>
      </c>
      <c r="P78" s="12">
        <f>P86</f>
        <v>0</v>
      </c>
    </row>
    <row r="79" spans="2:16" s="11" customFormat="1" ht="35.25" customHeight="1" x14ac:dyDescent="0.25">
      <c r="B79" s="155"/>
      <c r="C79" s="155"/>
      <c r="D79" s="155"/>
      <c r="E79" s="155"/>
      <c r="F79" s="143" t="s">
        <v>43</v>
      </c>
      <c r="G79" s="12">
        <f>G87</f>
        <v>31415.8</v>
      </c>
      <c r="H79" s="12">
        <f>H87</f>
        <v>31415.8</v>
      </c>
      <c r="I79" s="12">
        <f t="shared" ref="I79:P79" si="37">I87</f>
        <v>0</v>
      </c>
      <c r="J79" s="12">
        <f t="shared" si="37"/>
        <v>0</v>
      </c>
      <c r="K79" s="12">
        <f t="shared" si="37"/>
        <v>0</v>
      </c>
      <c r="L79" s="12">
        <f t="shared" si="37"/>
        <v>0</v>
      </c>
      <c r="M79" s="12">
        <f t="shared" si="37"/>
        <v>0</v>
      </c>
      <c r="N79" s="12">
        <f>N87</f>
        <v>31415.8</v>
      </c>
      <c r="O79" s="12">
        <f>O87</f>
        <v>31415.8</v>
      </c>
      <c r="P79" s="12">
        <f t="shared" si="37"/>
        <v>0</v>
      </c>
    </row>
    <row r="80" spans="2:16" s="11" customFormat="1" ht="35.25" hidden="1" customHeight="1" x14ac:dyDescent="0.25">
      <c r="B80" s="155"/>
      <c r="C80" s="155"/>
      <c r="D80" s="155"/>
      <c r="E80" s="155"/>
      <c r="F80" s="143" t="s">
        <v>465</v>
      </c>
      <c r="G80" s="12">
        <f>H80+I80</f>
        <v>0</v>
      </c>
      <c r="H80" s="12">
        <v>0</v>
      </c>
      <c r="I80" s="12">
        <v>0</v>
      </c>
      <c r="J80" s="13"/>
      <c r="K80" s="13"/>
      <c r="L80" s="13"/>
      <c r="M80" s="13"/>
      <c r="N80" s="12">
        <f>O80+P80</f>
        <v>0</v>
      </c>
      <c r="O80" s="12">
        <v>0</v>
      </c>
      <c r="P80" s="12">
        <v>0</v>
      </c>
    </row>
    <row r="81" spans="2:16" s="11" customFormat="1" ht="35.25" customHeight="1" x14ac:dyDescent="0.25">
      <c r="B81" s="155"/>
      <c r="C81" s="155"/>
      <c r="D81" s="155"/>
      <c r="E81" s="155"/>
      <c r="F81" s="143" t="s">
        <v>70</v>
      </c>
      <c r="G81" s="12">
        <f>H81+I81</f>
        <v>26664.7</v>
      </c>
      <c r="H81" s="12">
        <f>H84</f>
        <v>26664.7</v>
      </c>
      <c r="I81" s="12">
        <f t="shared" ref="I81:P81" si="38">I84</f>
        <v>0</v>
      </c>
      <c r="J81" s="12">
        <f t="shared" si="38"/>
        <v>0</v>
      </c>
      <c r="K81" s="12">
        <f t="shared" si="38"/>
        <v>0</v>
      </c>
      <c r="L81" s="12">
        <f t="shared" si="38"/>
        <v>0</v>
      </c>
      <c r="M81" s="12">
        <f t="shared" si="38"/>
        <v>0</v>
      </c>
      <c r="N81" s="12">
        <f>N84</f>
        <v>26664.7</v>
      </c>
      <c r="O81" s="12">
        <f>O84</f>
        <v>26664.7</v>
      </c>
      <c r="P81" s="12">
        <f t="shared" si="38"/>
        <v>0</v>
      </c>
    </row>
    <row r="82" spans="2:16" s="11" customFormat="1" ht="35.25" customHeight="1" x14ac:dyDescent="0.25">
      <c r="B82" s="154"/>
      <c r="C82" s="154"/>
      <c r="D82" s="154"/>
      <c r="E82" s="154"/>
      <c r="F82" s="143" t="str">
        <f>F89</f>
        <v>851 10 03 05 1 07 71730 300</v>
      </c>
      <c r="G82" s="143">
        <f t="shared" ref="G82:P82" si="39">G89</f>
        <v>1173.7</v>
      </c>
      <c r="H82" s="143">
        <f t="shared" si="39"/>
        <v>0</v>
      </c>
      <c r="I82" s="143">
        <f t="shared" si="39"/>
        <v>1173.7</v>
      </c>
      <c r="J82" s="143">
        <f t="shared" si="39"/>
        <v>0</v>
      </c>
      <c r="K82" s="143">
        <f t="shared" si="39"/>
        <v>0</v>
      </c>
      <c r="L82" s="143">
        <f t="shared" si="39"/>
        <v>0</v>
      </c>
      <c r="M82" s="143">
        <f t="shared" si="39"/>
        <v>0</v>
      </c>
      <c r="N82" s="143">
        <f t="shared" si="39"/>
        <v>1173.7</v>
      </c>
      <c r="O82" s="143">
        <f t="shared" si="39"/>
        <v>0</v>
      </c>
      <c r="P82" s="143">
        <f t="shared" si="39"/>
        <v>1173.7</v>
      </c>
    </row>
    <row r="83" spans="2:16" s="11" customFormat="1" ht="18.75" customHeight="1" x14ac:dyDescent="0.25">
      <c r="B83" s="156" t="s">
        <v>71</v>
      </c>
      <c r="C83" s="158" t="s">
        <v>72</v>
      </c>
      <c r="D83" s="158" t="s">
        <v>388</v>
      </c>
      <c r="E83" s="137" t="s">
        <v>12</v>
      </c>
      <c r="F83" s="143" t="s">
        <v>13</v>
      </c>
      <c r="G83" s="12">
        <f>H83+I83</f>
        <v>26664.7</v>
      </c>
      <c r="H83" s="12">
        <f>H84</f>
        <v>26664.7</v>
      </c>
      <c r="I83" s="12">
        <f>I84</f>
        <v>0</v>
      </c>
      <c r="J83" s="13"/>
      <c r="K83" s="13"/>
      <c r="L83" s="13"/>
      <c r="M83" s="13"/>
      <c r="N83" s="12">
        <f t="shared" ref="N83:N89" si="40">O83+P83</f>
        <v>26664.7</v>
      </c>
      <c r="O83" s="12">
        <f>O84</f>
        <v>26664.7</v>
      </c>
      <c r="P83" s="12">
        <f>P84</f>
        <v>0</v>
      </c>
    </row>
    <row r="84" spans="2:16" s="11" customFormat="1" ht="165.75" customHeight="1" x14ac:dyDescent="0.25">
      <c r="B84" s="159"/>
      <c r="C84" s="158"/>
      <c r="D84" s="158"/>
      <c r="E84" s="137" t="s">
        <v>22</v>
      </c>
      <c r="F84" s="143" t="s">
        <v>70</v>
      </c>
      <c r="G84" s="12">
        <f>H84+I84</f>
        <v>26664.7</v>
      </c>
      <c r="H84" s="12">
        <v>26664.7</v>
      </c>
      <c r="I84" s="12">
        <v>0</v>
      </c>
      <c r="J84" s="13"/>
      <c r="K84" s="13"/>
      <c r="L84" s="13"/>
      <c r="M84" s="13"/>
      <c r="N84" s="12">
        <f t="shared" si="40"/>
        <v>26664.7</v>
      </c>
      <c r="O84" s="12">
        <v>26664.7</v>
      </c>
      <c r="P84" s="12">
        <v>0</v>
      </c>
    </row>
    <row r="85" spans="2:16" s="11" customFormat="1" ht="35.25" customHeight="1" x14ac:dyDescent="0.25">
      <c r="B85" s="156" t="s">
        <v>73</v>
      </c>
      <c r="C85" s="153" t="s">
        <v>74</v>
      </c>
      <c r="D85" s="153" t="s">
        <v>521</v>
      </c>
      <c r="E85" s="137" t="s">
        <v>12</v>
      </c>
      <c r="F85" s="143" t="s">
        <v>13</v>
      </c>
      <c r="G85" s="12">
        <f>H85+I85</f>
        <v>111601.1</v>
      </c>
      <c r="H85" s="12">
        <f>H86+H87+H89</f>
        <v>110427.40000000001</v>
      </c>
      <c r="I85" s="12">
        <f t="shared" ref="I85:M85" si="41">I86+I87+I89</f>
        <v>1173.7</v>
      </c>
      <c r="J85" s="12">
        <f t="shared" si="41"/>
        <v>0</v>
      </c>
      <c r="K85" s="12">
        <f t="shared" si="41"/>
        <v>0</v>
      </c>
      <c r="L85" s="12">
        <f t="shared" si="41"/>
        <v>0</v>
      </c>
      <c r="M85" s="12">
        <f t="shared" si="41"/>
        <v>0</v>
      </c>
      <c r="N85" s="12">
        <f t="shared" si="40"/>
        <v>111601.1</v>
      </c>
      <c r="O85" s="12">
        <f>O86+O87+O89</f>
        <v>110427.40000000001</v>
      </c>
      <c r="P85" s="12">
        <f>P86+P87+P89</f>
        <v>1173.7</v>
      </c>
    </row>
    <row r="86" spans="2:16" s="11" customFormat="1" ht="32.25" customHeight="1" x14ac:dyDescent="0.25">
      <c r="B86" s="157"/>
      <c r="C86" s="155"/>
      <c r="D86" s="155"/>
      <c r="E86" s="153" t="s">
        <v>22</v>
      </c>
      <c r="F86" s="143" t="s">
        <v>42</v>
      </c>
      <c r="G86" s="12">
        <f>H86+I86</f>
        <v>79011.600000000006</v>
      </c>
      <c r="H86" s="12">
        <v>79011.600000000006</v>
      </c>
      <c r="I86" s="12">
        <v>0</v>
      </c>
      <c r="J86" s="13"/>
      <c r="K86" s="13"/>
      <c r="L86" s="13"/>
      <c r="M86" s="13"/>
      <c r="N86" s="12">
        <f t="shared" si="40"/>
        <v>79011.600000000006</v>
      </c>
      <c r="O86" s="12">
        <v>79011.600000000006</v>
      </c>
      <c r="P86" s="12">
        <v>0</v>
      </c>
    </row>
    <row r="87" spans="2:16" s="11" customFormat="1" ht="29.25" customHeight="1" x14ac:dyDescent="0.25">
      <c r="B87" s="157"/>
      <c r="C87" s="155"/>
      <c r="D87" s="155"/>
      <c r="E87" s="155"/>
      <c r="F87" s="143" t="s">
        <v>43</v>
      </c>
      <c r="G87" s="12">
        <f>I87+H87</f>
        <v>31415.8</v>
      </c>
      <c r="H87" s="12">
        <v>31415.8</v>
      </c>
      <c r="I87" s="12">
        <v>0</v>
      </c>
      <c r="J87" s="13"/>
      <c r="K87" s="13"/>
      <c r="L87" s="13"/>
      <c r="M87" s="13"/>
      <c r="N87" s="12">
        <f t="shared" si="40"/>
        <v>31415.8</v>
      </c>
      <c r="O87" s="12">
        <v>31415.8</v>
      </c>
      <c r="P87" s="12">
        <v>0</v>
      </c>
    </row>
    <row r="88" spans="2:16" s="11" customFormat="1" ht="39" hidden="1" customHeight="1" x14ac:dyDescent="0.25">
      <c r="B88" s="157"/>
      <c r="C88" s="155"/>
      <c r="D88" s="155"/>
      <c r="E88" s="155"/>
      <c r="F88" s="143" t="s">
        <v>69</v>
      </c>
      <c r="G88" s="12">
        <f t="shared" ref="G88:G89" si="42">I88+H88</f>
        <v>0</v>
      </c>
      <c r="H88" s="12">
        <v>0</v>
      </c>
      <c r="I88" s="12">
        <v>0</v>
      </c>
      <c r="J88" s="13"/>
      <c r="K88" s="13"/>
      <c r="L88" s="13"/>
      <c r="M88" s="13"/>
      <c r="N88" s="12">
        <f t="shared" si="40"/>
        <v>0</v>
      </c>
      <c r="O88" s="12">
        <v>0</v>
      </c>
      <c r="P88" s="12">
        <v>0</v>
      </c>
    </row>
    <row r="89" spans="2:16" s="11" customFormat="1" ht="34.5" customHeight="1" x14ac:dyDescent="0.25">
      <c r="B89" s="159"/>
      <c r="C89" s="154"/>
      <c r="D89" s="154"/>
      <c r="E89" s="154"/>
      <c r="F89" s="143" t="s">
        <v>464</v>
      </c>
      <c r="G89" s="12">
        <f t="shared" si="42"/>
        <v>1173.7</v>
      </c>
      <c r="H89" s="12">
        <v>0</v>
      </c>
      <c r="I89" s="12">
        <v>1173.7</v>
      </c>
      <c r="J89" s="13"/>
      <c r="K89" s="13"/>
      <c r="L89" s="13"/>
      <c r="M89" s="13"/>
      <c r="N89" s="12">
        <f t="shared" si="40"/>
        <v>1173.7</v>
      </c>
      <c r="O89" s="12">
        <v>0</v>
      </c>
      <c r="P89" s="12">
        <v>1173.7</v>
      </c>
    </row>
    <row r="90" spans="2:16" s="11" customFormat="1" ht="26.25" customHeight="1" x14ac:dyDescent="0.25">
      <c r="B90" s="158" t="s">
        <v>75</v>
      </c>
      <c r="C90" s="158" t="s">
        <v>76</v>
      </c>
      <c r="D90" s="158" t="s">
        <v>455</v>
      </c>
      <c r="E90" s="137" t="s">
        <v>12</v>
      </c>
      <c r="F90" s="143" t="s">
        <v>13</v>
      </c>
      <c r="G90" s="12">
        <f t="shared" ref="G90:G125" si="43">H90+I90</f>
        <v>6315.1</v>
      </c>
      <c r="H90" s="12">
        <f>H91</f>
        <v>0</v>
      </c>
      <c r="I90" s="12">
        <f>I91</f>
        <v>6315.1</v>
      </c>
      <c r="J90" s="13"/>
      <c r="K90" s="13"/>
      <c r="L90" s="13"/>
      <c r="M90" s="13"/>
      <c r="N90" s="12">
        <f t="shared" ref="N90:N95" si="44">O90+P90</f>
        <v>6315.1</v>
      </c>
      <c r="O90" s="12">
        <f>O91</f>
        <v>0</v>
      </c>
      <c r="P90" s="12">
        <f>P91</f>
        <v>6315.1</v>
      </c>
    </row>
    <row r="91" spans="2:16" s="11" customFormat="1" ht="49.5" customHeight="1" x14ac:dyDescent="0.25">
      <c r="B91" s="158"/>
      <c r="C91" s="158"/>
      <c r="D91" s="158"/>
      <c r="E91" s="137" t="s">
        <v>18</v>
      </c>
      <c r="F91" s="143" t="s">
        <v>346</v>
      </c>
      <c r="G91" s="12">
        <f t="shared" si="43"/>
        <v>6315.1</v>
      </c>
      <c r="H91" s="12">
        <v>0</v>
      </c>
      <c r="I91" s="12">
        <v>6315.1</v>
      </c>
      <c r="J91" s="13"/>
      <c r="K91" s="13"/>
      <c r="L91" s="13"/>
      <c r="M91" s="13"/>
      <c r="N91" s="12">
        <f t="shared" si="44"/>
        <v>6315.1</v>
      </c>
      <c r="O91" s="12">
        <v>0</v>
      </c>
      <c r="P91" s="12">
        <v>6315.1</v>
      </c>
    </row>
    <row r="92" spans="2:16" s="11" customFormat="1" ht="18.75" hidden="1" customHeight="1" x14ac:dyDescent="0.25">
      <c r="B92" s="158" t="s">
        <v>77</v>
      </c>
      <c r="C92" s="158" t="s">
        <v>78</v>
      </c>
      <c r="D92" s="158" t="s">
        <v>52</v>
      </c>
      <c r="E92" s="137" t="s">
        <v>12</v>
      </c>
      <c r="F92" s="143" t="s">
        <v>13</v>
      </c>
      <c r="G92" s="12">
        <f t="shared" si="43"/>
        <v>0</v>
      </c>
      <c r="H92" s="12">
        <f>H93</f>
        <v>0</v>
      </c>
      <c r="I92" s="12">
        <f>I93</f>
        <v>0</v>
      </c>
      <c r="J92" s="13"/>
      <c r="K92" s="13"/>
      <c r="L92" s="13"/>
      <c r="M92" s="13"/>
      <c r="N92" s="12">
        <f t="shared" si="44"/>
        <v>0</v>
      </c>
      <c r="O92" s="12">
        <f>O93</f>
        <v>0</v>
      </c>
      <c r="P92" s="12">
        <f>P93</f>
        <v>0</v>
      </c>
    </row>
    <row r="93" spans="2:16" s="11" customFormat="1" ht="51.75" hidden="1" customHeight="1" x14ac:dyDescent="0.25">
      <c r="B93" s="158"/>
      <c r="C93" s="158"/>
      <c r="D93" s="158"/>
      <c r="E93" s="137" t="s">
        <v>32</v>
      </c>
      <c r="F93" s="143" t="s">
        <v>13</v>
      </c>
      <c r="G93" s="12">
        <f t="shared" si="43"/>
        <v>0</v>
      </c>
      <c r="H93" s="12">
        <v>0</v>
      </c>
      <c r="I93" s="12">
        <v>0</v>
      </c>
      <c r="J93" s="13"/>
      <c r="K93" s="13"/>
      <c r="L93" s="13"/>
      <c r="M93" s="13"/>
      <c r="N93" s="12">
        <f t="shared" si="44"/>
        <v>0</v>
      </c>
      <c r="O93" s="12">
        <v>0</v>
      </c>
      <c r="P93" s="12">
        <v>0</v>
      </c>
    </row>
    <row r="94" spans="2:16" s="11" customFormat="1" ht="51.75" customHeight="1" x14ac:dyDescent="0.25">
      <c r="B94" s="158" t="s">
        <v>77</v>
      </c>
      <c r="C94" s="158" t="s">
        <v>389</v>
      </c>
      <c r="D94" s="158" t="s">
        <v>450</v>
      </c>
      <c r="E94" s="137" t="s">
        <v>12</v>
      </c>
      <c r="F94" s="143" t="s">
        <v>13</v>
      </c>
      <c r="G94" s="12">
        <f t="shared" ref="G94:G95" si="45">H94+I94</f>
        <v>2738.5</v>
      </c>
      <c r="H94" s="12">
        <f>H95</f>
        <v>2738.5</v>
      </c>
      <c r="I94" s="12">
        <f>I95</f>
        <v>0</v>
      </c>
      <c r="J94" s="13"/>
      <c r="K94" s="13"/>
      <c r="L94" s="13"/>
      <c r="M94" s="13"/>
      <c r="N94" s="12">
        <f t="shared" si="44"/>
        <v>2738.5</v>
      </c>
      <c r="O94" s="12">
        <f>O95</f>
        <v>2738.5</v>
      </c>
      <c r="P94" s="12">
        <f>P95</f>
        <v>0</v>
      </c>
    </row>
    <row r="95" spans="2:16" s="11" customFormat="1" ht="51.75" customHeight="1" x14ac:dyDescent="0.25">
      <c r="B95" s="158"/>
      <c r="C95" s="158"/>
      <c r="D95" s="158"/>
      <c r="E95" s="137" t="s">
        <v>32</v>
      </c>
      <c r="F95" s="143" t="s">
        <v>390</v>
      </c>
      <c r="G95" s="12">
        <f t="shared" si="45"/>
        <v>2738.5</v>
      </c>
      <c r="H95" s="12">
        <v>2738.5</v>
      </c>
      <c r="I95" s="12">
        <v>0</v>
      </c>
      <c r="J95" s="13"/>
      <c r="K95" s="13"/>
      <c r="L95" s="13"/>
      <c r="M95" s="13"/>
      <c r="N95" s="12">
        <f t="shared" si="44"/>
        <v>2738.5</v>
      </c>
      <c r="O95" s="12">
        <v>2738.5</v>
      </c>
      <c r="P95" s="12">
        <v>0</v>
      </c>
    </row>
    <row r="96" spans="2:16" s="11" customFormat="1" ht="18.75" customHeight="1" x14ac:dyDescent="0.25">
      <c r="B96" s="158" t="s">
        <v>79</v>
      </c>
      <c r="C96" s="158" t="s">
        <v>478</v>
      </c>
      <c r="D96" s="158" t="s">
        <v>370</v>
      </c>
      <c r="E96" s="137" t="s">
        <v>12</v>
      </c>
      <c r="F96" s="143" t="s">
        <v>13</v>
      </c>
      <c r="G96" s="12">
        <f t="shared" si="43"/>
        <v>0</v>
      </c>
      <c r="H96" s="12">
        <f>H97</f>
        <v>0</v>
      </c>
      <c r="I96" s="12">
        <f>I97</f>
        <v>0</v>
      </c>
      <c r="J96" s="13"/>
      <c r="K96" s="13"/>
      <c r="L96" s="13"/>
      <c r="M96" s="13"/>
      <c r="N96" s="12">
        <f t="shared" ref="N96:N125" si="46">O96+P96</f>
        <v>0</v>
      </c>
      <c r="O96" s="12">
        <f>O97</f>
        <v>0</v>
      </c>
      <c r="P96" s="12">
        <f>P97</f>
        <v>0</v>
      </c>
    </row>
    <row r="97" spans="2:16" s="11" customFormat="1" ht="69" customHeight="1" x14ac:dyDescent="0.25">
      <c r="B97" s="158"/>
      <c r="C97" s="158"/>
      <c r="D97" s="158"/>
      <c r="E97" s="137" t="s">
        <v>32</v>
      </c>
      <c r="F97" s="143" t="s">
        <v>39</v>
      </c>
      <c r="G97" s="12">
        <v>0</v>
      </c>
      <c r="H97" s="12">
        <v>0</v>
      </c>
      <c r="I97" s="12">
        <v>0</v>
      </c>
      <c r="J97" s="13"/>
      <c r="K97" s="13"/>
      <c r="L97" s="13"/>
      <c r="M97" s="13"/>
      <c r="N97" s="12">
        <f t="shared" si="46"/>
        <v>0</v>
      </c>
      <c r="O97" s="12">
        <v>0</v>
      </c>
      <c r="P97" s="12">
        <v>0</v>
      </c>
    </row>
    <row r="98" spans="2:16" s="11" customFormat="1" ht="27" customHeight="1" x14ac:dyDescent="0.25">
      <c r="B98" s="153" t="s">
        <v>80</v>
      </c>
      <c r="C98" s="153" t="s">
        <v>81</v>
      </c>
      <c r="D98" s="153" t="s">
        <v>452</v>
      </c>
      <c r="E98" s="137" t="s">
        <v>12</v>
      </c>
      <c r="F98" s="143" t="s">
        <v>13</v>
      </c>
      <c r="G98" s="12">
        <f>H98+I98</f>
        <v>619142.40000000002</v>
      </c>
      <c r="H98" s="12">
        <f>H99+H100+H101+H102</f>
        <v>260838.5</v>
      </c>
      <c r="I98" s="12">
        <f>I99+I100+I101+I102</f>
        <v>358303.9</v>
      </c>
      <c r="J98" s="12">
        <f>J99</f>
        <v>0</v>
      </c>
      <c r="K98" s="12">
        <f>K99</f>
        <v>0</v>
      </c>
      <c r="L98" s="12">
        <f>L99</f>
        <v>0</v>
      </c>
      <c r="M98" s="12">
        <f>M99</f>
        <v>0</v>
      </c>
      <c r="N98" s="12">
        <f>O98+P98</f>
        <v>619142.40000000002</v>
      </c>
      <c r="O98" s="12">
        <f>O99+O100+O101+O102</f>
        <v>260838.5</v>
      </c>
      <c r="P98" s="12">
        <f>P99+P100+P101+P102</f>
        <v>358303.9</v>
      </c>
    </row>
    <row r="99" spans="2:16" s="11" customFormat="1" ht="21" customHeight="1" x14ac:dyDescent="0.25">
      <c r="B99" s="155"/>
      <c r="C99" s="155"/>
      <c r="D99" s="155"/>
      <c r="E99" s="153" t="s">
        <v>32</v>
      </c>
      <c r="F99" s="143" t="s">
        <v>440</v>
      </c>
      <c r="G99" s="12">
        <f t="shared" ref="G99:G100" si="47">H99+I99</f>
        <v>137755.20000000001</v>
      </c>
      <c r="H99" s="12">
        <f>H104</f>
        <v>135000</v>
      </c>
      <c r="I99" s="12">
        <f>I104</f>
        <v>2755.2</v>
      </c>
      <c r="J99" s="13"/>
      <c r="K99" s="13"/>
      <c r="L99" s="13"/>
      <c r="M99" s="13"/>
      <c r="N99" s="12">
        <f t="shared" ref="N99:N100" si="48">O99+P99</f>
        <v>137755.20000000001</v>
      </c>
      <c r="O99" s="12">
        <v>135000</v>
      </c>
      <c r="P99" s="25">
        <v>2755.2</v>
      </c>
    </row>
    <row r="100" spans="2:16" s="11" customFormat="1" ht="20.25" customHeight="1" x14ac:dyDescent="0.25">
      <c r="B100" s="155"/>
      <c r="C100" s="155"/>
      <c r="D100" s="155"/>
      <c r="E100" s="155"/>
      <c r="F100" s="143" t="s">
        <v>391</v>
      </c>
      <c r="G100" s="12">
        <f t="shared" si="47"/>
        <v>125841.7</v>
      </c>
      <c r="H100" s="12">
        <f>H105</f>
        <v>0</v>
      </c>
      <c r="I100" s="12">
        <f>I105</f>
        <v>125841.7</v>
      </c>
      <c r="J100" s="13"/>
      <c r="K100" s="13"/>
      <c r="L100" s="13"/>
      <c r="M100" s="13"/>
      <c r="N100" s="12">
        <f t="shared" si="48"/>
        <v>125841.7</v>
      </c>
      <c r="O100" s="12">
        <v>0</v>
      </c>
      <c r="P100" s="12">
        <v>125841.7</v>
      </c>
    </row>
    <row r="101" spans="2:16" s="11" customFormat="1" ht="19.5" customHeight="1" x14ac:dyDescent="0.25">
      <c r="B101" s="155"/>
      <c r="C101" s="155"/>
      <c r="D101" s="155"/>
      <c r="E101" s="155"/>
      <c r="F101" s="143" t="s">
        <v>398</v>
      </c>
      <c r="G101" s="12">
        <f>H101+I101</f>
        <v>128406.7</v>
      </c>
      <c r="H101" s="12">
        <v>125838.5</v>
      </c>
      <c r="I101" s="12">
        <f>I107</f>
        <v>2568.1999999999998</v>
      </c>
      <c r="J101" s="13"/>
      <c r="K101" s="13"/>
      <c r="L101" s="13"/>
      <c r="M101" s="13"/>
      <c r="N101" s="12">
        <f t="shared" ref="N101:N102" si="49">O101+P101</f>
        <v>128406.7</v>
      </c>
      <c r="O101" s="12">
        <f>O107</f>
        <v>125838.5</v>
      </c>
      <c r="P101" s="12">
        <v>2568.1999999999998</v>
      </c>
    </row>
    <row r="102" spans="2:16" s="11" customFormat="1" ht="29.25" customHeight="1" x14ac:dyDescent="0.25">
      <c r="B102" s="154"/>
      <c r="C102" s="154"/>
      <c r="D102" s="154"/>
      <c r="E102" s="154"/>
      <c r="F102" s="143" t="s">
        <v>341</v>
      </c>
      <c r="G102" s="12">
        <f t="shared" ref="G102" si="50">H102+I102</f>
        <v>227138.8</v>
      </c>
      <c r="H102" s="12">
        <v>0</v>
      </c>
      <c r="I102" s="12">
        <f>I108</f>
        <v>227138.8</v>
      </c>
      <c r="J102" s="13"/>
      <c r="K102" s="13"/>
      <c r="L102" s="13"/>
      <c r="M102" s="13"/>
      <c r="N102" s="12">
        <f t="shared" si="49"/>
        <v>227138.8</v>
      </c>
      <c r="O102" s="12">
        <v>0</v>
      </c>
      <c r="P102" s="12">
        <f>P108</f>
        <v>227138.8</v>
      </c>
    </row>
    <row r="103" spans="2:16" s="11" customFormat="1" ht="26.25" customHeight="1" x14ac:dyDescent="0.25">
      <c r="B103" s="156" t="s">
        <v>392</v>
      </c>
      <c r="C103" s="153" t="s">
        <v>394</v>
      </c>
      <c r="D103" s="153" t="s">
        <v>396</v>
      </c>
      <c r="E103" s="137" t="s">
        <v>12</v>
      </c>
      <c r="F103" s="143" t="s">
        <v>13</v>
      </c>
      <c r="G103" s="12">
        <f>H103+I103</f>
        <v>263596.90000000002</v>
      </c>
      <c r="H103" s="12">
        <f>H104+H105</f>
        <v>135000</v>
      </c>
      <c r="I103" s="12">
        <f>I104+I105</f>
        <v>128596.9</v>
      </c>
      <c r="J103" s="13"/>
      <c r="K103" s="13"/>
      <c r="L103" s="13"/>
      <c r="M103" s="13"/>
      <c r="N103" s="12">
        <f>O103+P103</f>
        <v>263596.90000000002</v>
      </c>
      <c r="O103" s="12">
        <f>O104+O105</f>
        <v>135000</v>
      </c>
      <c r="P103" s="12">
        <f>P104+P105</f>
        <v>128596.9</v>
      </c>
    </row>
    <row r="104" spans="2:16" s="11" customFormat="1" ht="28.5" customHeight="1" x14ac:dyDescent="0.25">
      <c r="B104" s="157"/>
      <c r="C104" s="155"/>
      <c r="D104" s="155"/>
      <c r="E104" s="153" t="s">
        <v>32</v>
      </c>
      <c r="F104" s="143" t="s">
        <v>440</v>
      </c>
      <c r="G104" s="12">
        <f t="shared" si="43"/>
        <v>137755.20000000001</v>
      </c>
      <c r="H104" s="12">
        <v>135000</v>
      </c>
      <c r="I104" s="12">
        <v>2755.2</v>
      </c>
      <c r="J104" s="13"/>
      <c r="K104" s="13"/>
      <c r="L104" s="13"/>
      <c r="M104" s="13"/>
      <c r="N104" s="12">
        <f t="shared" si="46"/>
        <v>137755.20000000001</v>
      </c>
      <c r="O104" s="12">
        <v>135000</v>
      </c>
      <c r="P104" s="25">
        <v>2755.2</v>
      </c>
    </row>
    <row r="105" spans="2:16" s="11" customFormat="1" ht="28.5" customHeight="1" x14ac:dyDescent="0.25">
      <c r="B105" s="159"/>
      <c r="C105" s="154"/>
      <c r="D105" s="154"/>
      <c r="E105" s="154"/>
      <c r="F105" s="143" t="s">
        <v>391</v>
      </c>
      <c r="G105" s="12">
        <f t="shared" ref="G105" si="51">H105+I105</f>
        <v>125841.7</v>
      </c>
      <c r="H105" s="12">
        <v>0</v>
      </c>
      <c r="I105" s="12">
        <v>125841.7</v>
      </c>
      <c r="J105" s="13"/>
      <c r="K105" s="13"/>
      <c r="L105" s="13"/>
      <c r="M105" s="13"/>
      <c r="N105" s="12">
        <f t="shared" si="46"/>
        <v>125841.7</v>
      </c>
      <c r="O105" s="12">
        <v>0</v>
      </c>
      <c r="P105" s="12">
        <v>125841.7</v>
      </c>
    </row>
    <row r="106" spans="2:16" s="11" customFormat="1" ht="42.75" customHeight="1" x14ac:dyDescent="0.25">
      <c r="B106" s="156" t="s">
        <v>393</v>
      </c>
      <c r="C106" s="153" t="s">
        <v>395</v>
      </c>
      <c r="D106" s="153" t="s">
        <v>397</v>
      </c>
      <c r="E106" s="137" t="s">
        <v>12</v>
      </c>
      <c r="F106" s="143" t="s">
        <v>13</v>
      </c>
      <c r="G106" s="12">
        <f>H106+I106</f>
        <v>355545.5</v>
      </c>
      <c r="H106" s="12">
        <f>H107+H108</f>
        <v>125838.5</v>
      </c>
      <c r="I106" s="12">
        <f>I107+I108</f>
        <v>229707</v>
      </c>
      <c r="J106" s="13"/>
      <c r="K106" s="13"/>
      <c r="L106" s="13"/>
      <c r="M106" s="13"/>
      <c r="N106" s="12">
        <f>O106+P106</f>
        <v>355545.5</v>
      </c>
      <c r="O106" s="12">
        <f>O107+O108</f>
        <v>125838.5</v>
      </c>
      <c r="P106" s="12">
        <f>P107+P108</f>
        <v>229707</v>
      </c>
    </row>
    <row r="107" spans="2:16" s="11" customFormat="1" ht="38.25" customHeight="1" x14ac:dyDescent="0.25">
      <c r="B107" s="157"/>
      <c r="C107" s="155"/>
      <c r="D107" s="155"/>
      <c r="E107" s="153" t="s">
        <v>32</v>
      </c>
      <c r="F107" s="143" t="s">
        <v>398</v>
      </c>
      <c r="G107" s="12">
        <f t="shared" ref="G107:G108" si="52">H107+I107</f>
        <v>128406.7</v>
      </c>
      <c r="H107" s="12">
        <v>125838.5</v>
      </c>
      <c r="I107" s="12">
        <v>2568.1999999999998</v>
      </c>
      <c r="J107" s="13"/>
      <c r="K107" s="13"/>
      <c r="L107" s="13"/>
      <c r="M107" s="13"/>
      <c r="N107" s="12">
        <f t="shared" si="46"/>
        <v>128406.7</v>
      </c>
      <c r="O107" s="12">
        <v>125838.5</v>
      </c>
      <c r="P107" s="12">
        <v>2568.1999999999998</v>
      </c>
    </row>
    <row r="108" spans="2:16" s="11" customFormat="1" ht="38.25" customHeight="1" x14ac:dyDescent="0.25">
      <c r="B108" s="159"/>
      <c r="C108" s="154"/>
      <c r="D108" s="154"/>
      <c r="E108" s="154"/>
      <c r="F108" s="143" t="s">
        <v>341</v>
      </c>
      <c r="G108" s="12">
        <f t="shared" si="52"/>
        <v>227138.8</v>
      </c>
      <c r="H108" s="12">
        <v>0</v>
      </c>
      <c r="I108" s="12">
        <v>227138.8</v>
      </c>
      <c r="J108" s="13"/>
      <c r="K108" s="13"/>
      <c r="L108" s="13"/>
      <c r="M108" s="13"/>
      <c r="N108" s="12">
        <f t="shared" si="46"/>
        <v>227138.8</v>
      </c>
      <c r="O108" s="12">
        <v>0</v>
      </c>
      <c r="P108" s="12">
        <v>227138.8</v>
      </c>
    </row>
    <row r="109" spans="2:16" s="11" customFormat="1" ht="38.25" customHeight="1" x14ac:dyDescent="0.25">
      <c r="B109" s="153" t="s">
        <v>399</v>
      </c>
      <c r="C109" s="153" t="s">
        <v>499</v>
      </c>
      <c r="D109" s="153" t="s">
        <v>505</v>
      </c>
      <c r="E109" s="137" t="s">
        <v>12</v>
      </c>
      <c r="F109" s="143" t="s">
        <v>13</v>
      </c>
      <c r="G109" s="12">
        <f t="shared" ref="G109:G115" si="53">H109+I109</f>
        <v>1058514.1000000001</v>
      </c>
      <c r="H109" s="12">
        <f>H110+H111</f>
        <v>135216.1</v>
      </c>
      <c r="I109" s="12">
        <f>I110+I111+I112</f>
        <v>923298</v>
      </c>
      <c r="J109" s="13"/>
      <c r="K109" s="13"/>
      <c r="L109" s="13"/>
      <c r="M109" s="13"/>
      <c r="N109" s="12">
        <f t="shared" ref="N109" si="54">O109+P109</f>
        <v>1058514.1000000001</v>
      </c>
      <c r="O109" s="12">
        <f>O110</f>
        <v>135216.1</v>
      </c>
      <c r="P109" s="12">
        <f>P111+P110+P112</f>
        <v>923298</v>
      </c>
    </row>
    <row r="110" spans="2:16" s="11" customFormat="1" ht="38.25" customHeight="1" x14ac:dyDescent="0.25">
      <c r="B110" s="155"/>
      <c r="C110" s="155"/>
      <c r="D110" s="155"/>
      <c r="E110" s="153" t="s">
        <v>32</v>
      </c>
      <c r="F110" s="143" t="s">
        <v>401</v>
      </c>
      <c r="G110" s="12">
        <f t="shared" si="53"/>
        <v>157228.1</v>
      </c>
      <c r="H110" s="12">
        <f>H114</f>
        <v>135216.1</v>
      </c>
      <c r="I110" s="12">
        <f>I114</f>
        <v>22012</v>
      </c>
      <c r="J110" s="13"/>
      <c r="K110" s="13"/>
      <c r="L110" s="13"/>
      <c r="M110" s="13"/>
      <c r="N110" s="12">
        <f>O110+P110</f>
        <v>157228.1</v>
      </c>
      <c r="O110" s="12">
        <f>O114</f>
        <v>135216.1</v>
      </c>
      <c r="P110" s="12">
        <f>P114</f>
        <v>22012</v>
      </c>
    </row>
    <row r="111" spans="2:16" s="11" customFormat="1" ht="43.5" customHeight="1" x14ac:dyDescent="0.25">
      <c r="B111" s="155"/>
      <c r="C111" s="155"/>
      <c r="D111" s="155"/>
      <c r="E111" s="155"/>
      <c r="F111" s="143" t="s">
        <v>400</v>
      </c>
      <c r="G111" s="12">
        <f t="shared" si="53"/>
        <v>824129.9</v>
      </c>
      <c r="H111" s="12">
        <f>H115</f>
        <v>0</v>
      </c>
      <c r="I111" s="12">
        <f>I115</f>
        <v>824129.9</v>
      </c>
      <c r="J111" s="13"/>
      <c r="K111" s="13"/>
      <c r="L111" s="13"/>
      <c r="M111" s="13"/>
      <c r="N111" s="12">
        <f>O111+P111</f>
        <v>824129.9</v>
      </c>
      <c r="O111" s="12">
        <f>O115</f>
        <v>0</v>
      </c>
      <c r="P111" s="12">
        <f>P115</f>
        <v>824129.9</v>
      </c>
    </row>
    <row r="112" spans="2:16" s="11" customFormat="1" ht="83.25" customHeight="1" x14ac:dyDescent="0.25">
      <c r="B112" s="154"/>
      <c r="C112" s="154"/>
      <c r="D112" s="154"/>
      <c r="E112" s="154"/>
      <c r="F112" s="143" t="s">
        <v>479</v>
      </c>
      <c r="G112" s="12">
        <f t="shared" si="53"/>
        <v>77156.100000000006</v>
      </c>
      <c r="H112" s="12">
        <v>0</v>
      </c>
      <c r="I112" s="12">
        <f>I117</f>
        <v>77156.100000000006</v>
      </c>
      <c r="J112" s="13"/>
      <c r="K112" s="13"/>
      <c r="L112" s="13"/>
      <c r="M112" s="13"/>
      <c r="N112" s="12">
        <f>O112+P112</f>
        <v>77156.100000000006</v>
      </c>
      <c r="O112" s="12">
        <v>0</v>
      </c>
      <c r="P112" s="12">
        <f>P117</f>
        <v>77156.100000000006</v>
      </c>
    </row>
    <row r="113" spans="2:16" s="11" customFormat="1" ht="30" customHeight="1" x14ac:dyDescent="0.25">
      <c r="B113" s="156" t="s">
        <v>500</v>
      </c>
      <c r="C113" s="153" t="s">
        <v>404</v>
      </c>
      <c r="D113" s="153" t="s">
        <v>456</v>
      </c>
      <c r="E113" s="137" t="s">
        <v>12</v>
      </c>
      <c r="F113" s="143" t="s">
        <v>13</v>
      </c>
      <c r="G113" s="12">
        <f t="shared" si="53"/>
        <v>981358</v>
      </c>
      <c r="H113" s="12">
        <f>H114+H115</f>
        <v>135216.1</v>
      </c>
      <c r="I113" s="12">
        <f>I114+I115</f>
        <v>846141.9</v>
      </c>
      <c r="J113" s="13"/>
      <c r="K113" s="13"/>
      <c r="L113" s="13"/>
      <c r="M113" s="13"/>
      <c r="N113" s="12">
        <f t="shared" ref="N113" si="55">O113+P113</f>
        <v>981358</v>
      </c>
      <c r="O113" s="12">
        <f>O114+O115</f>
        <v>135216.1</v>
      </c>
      <c r="P113" s="12">
        <f>P114+P115</f>
        <v>846141.9</v>
      </c>
    </row>
    <row r="114" spans="2:16" s="11" customFormat="1" ht="38.25" customHeight="1" x14ac:dyDescent="0.25">
      <c r="B114" s="157"/>
      <c r="C114" s="155"/>
      <c r="D114" s="155"/>
      <c r="E114" s="153" t="s">
        <v>32</v>
      </c>
      <c r="F114" s="143" t="s">
        <v>401</v>
      </c>
      <c r="G114" s="12">
        <f t="shared" si="53"/>
        <v>157228.1</v>
      </c>
      <c r="H114" s="12">
        <v>135216.1</v>
      </c>
      <c r="I114" s="12">
        <v>22012</v>
      </c>
      <c r="J114" s="13"/>
      <c r="K114" s="13"/>
      <c r="L114" s="13"/>
      <c r="M114" s="13"/>
      <c r="N114" s="12">
        <f>O114+P114</f>
        <v>157228.1</v>
      </c>
      <c r="O114" s="12">
        <v>135216.1</v>
      </c>
      <c r="P114" s="12">
        <v>22012</v>
      </c>
    </row>
    <row r="115" spans="2:16" s="11" customFormat="1" ht="30.75" customHeight="1" x14ac:dyDescent="0.25">
      <c r="B115" s="159"/>
      <c r="C115" s="155"/>
      <c r="D115" s="154"/>
      <c r="E115" s="154"/>
      <c r="F115" s="143" t="s">
        <v>400</v>
      </c>
      <c r="G115" s="12">
        <f t="shared" si="53"/>
        <v>824129.9</v>
      </c>
      <c r="H115" s="12">
        <v>0</v>
      </c>
      <c r="I115" s="12">
        <v>824129.9</v>
      </c>
      <c r="J115" s="13"/>
      <c r="K115" s="13"/>
      <c r="L115" s="13"/>
      <c r="M115" s="13"/>
      <c r="N115" s="12">
        <f>O115+P115</f>
        <v>824129.9</v>
      </c>
      <c r="O115" s="12">
        <v>0</v>
      </c>
      <c r="P115" s="12">
        <v>824129.9</v>
      </c>
    </row>
    <row r="116" spans="2:16" s="11" customFormat="1" ht="29.25" customHeight="1" x14ac:dyDescent="0.25">
      <c r="B116" s="156" t="s">
        <v>501</v>
      </c>
      <c r="C116" s="153" t="s">
        <v>502</v>
      </c>
      <c r="D116" s="153" t="s">
        <v>504</v>
      </c>
      <c r="E116" s="140" t="s">
        <v>12</v>
      </c>
      <c r="F116" s="143" t="s">
        <v>13</v>
      </c>
      <c r="G116" s="12">
        <f t="shared" ref="G116:G117" si="56">H116+I116</f>
        <v>77156.100000000006</v>
      </c>
      <c r="H116" s="12">
        <f>H117</f>
        <v>0</v>
      </c>
      <c r="I116" s="12">
        <f>I117</f>
        <v>77156.100000000006</v>
      </c>
      <c r="J116" s="13"/>
      <c r="K116" s="13"/>
      <c r="L116" s="13"/>
      <c r="M116" s="13"/>
      <c r="N116" s="12">
        <f t="shared" ref="N116:N117" si="57">O116+P116</f>
        <v>77156.100000000006</v>
      </c>
      <c r="O116" s="12">
        <f>O117</f>
        <v>0</v>
      </c>
      <c r="P116" s="12">
        <f>P117</f>
        <v>77156.100000000006</v>
      </c>
    </row>
    <row r="117" spans="2:16" s="11" customFormat="1" ht="183.75" customHeight="1" x14ac:dyDescent="0.25">
      <c r="B117" s="159"/>
      <c r="C117" s="155"/>
      <c r="D117" s="154"/>
      <c r="E117" s="140" t="s">
        <v>32</v>
      </c>
      <c r="F117" s="143" t="s">
        <v>479</v>
      </c>
      <c r="G117" s="12">
        <f t="shared" si="56"/>
        <v>77156.100000000006</v>
      </c>
      <c r="H117" s="12">
        <v>0</v>
      </c>
      <c r="I117" s="12">
        <v>77156.100000000006</v>
      </c>
      <c r="J117" s="13"/>
      <c r="K117" s="13"/>
      <c r="L117" s="13"/>
      <c r="M117" s="13"/>
      <c r="N117" s="12">
        <f t="shared" si="57"/>
        <v>77156.100000000006</v>
      </c>
      <c r="O117" s="12">
        <v>0</v>
      </c>
      <c r="P117" s="12">
        <v>77156.100000000006</v>
      </c>
    </row>
    <row r="118" spans="2:16" s="11" customFormat="1" ht="24.75" customHeight="1" x14ac:dyDescent="0.25">
      <c r="B118" s="153" t="s">
        <v>82</v>
      </c>
      <c r="C118" s="158" t="s">
        <v>83</v>
      </c>
      <c r="D118" s="175" t="s">
        <v>444</v>
      </c>
      <c r="E118" s="137" t="s">
        <v>12</v>
      </c>
      <c r="F118" s="143" t="s">
        <v>13</v>
      </c>
      <c r="G118" s="12">
        <f t="shared" si="43"/>
        <v>32052.399999999998</v>
      </c>
      <c r="H118" s="12">
        <f t="shared" ref="H118:M118" si="58">H119+H120+H121</f>
        <v>0</v>
      </c>
      <c r="I118" s="12">
        <f t="shared" si="58"/>
        <v>32052.399999999998</v>
      </c>
      <c r="J118" s="12">
        <f t="shared" si="58"/>
        <v>0</v>
      </c>
      <c r="K118" s="12">
        <f t="shared" si="58"/>
        <v>0</v>
      </c>
      <c r="L118" s="12">
        <f t="shared" si="58"/>
        <v>0</v>
      </c>
      <c r="M118" s="12">
        <f t="shared" si="58"/>
        <v>0</v>
      </c>
      <c r="N118" s="12">
        <f t="shared" si="46"/>
        <v>32052.399999999998</v>
      </c>
      <c r="O118" s="12">
        <f>O119+O120+O121</f>
        <v>0</v>
      </c>
      <c r="P118" s="12">
        <f>P119+P121</f>
        <v>32052.399999999998</v>
      </c>
    </row>
    <row r="119" spans="2:16" s="11" customFormat="1" ht="36.75" customHeight="1" x14ac:dyDescent="0.25">
      <c r="B119" s="155"/>
      <c r="C119" s="158"/>
      <c r="D119" s="175"/>
      <c r="E119" s="158" t="s">
        <v>16</v>
      </c>
      <c r="F119" s="143" t="s">
        <v>84</v>
      </c>
      <c r="G119" s="12">
        <f t="shared" si="43"/>
        <v>7097.3</v>
      </c>
      <c r="H119" s="12">
        <v>0</v>
      </c>
      <c r="I119" s="12">
        <f>I122</f>
        <v>7097.3</v>
      </c>
      <c r="J119" s="13"/>
      <c r="K119" s="13"/>
      <c r="L119" s="13"/>
      <c r="M119" s="13"/>
      <c r="N119" s="12">
        <f t="shared" si="46"/>
        <v>7097.3</v>
      </c>
      <c r="O119" s="12">
        <v>0</v>
      </c>
      <c r="P119" s="12">
        <f>P122</f>
        <v>7097.3</v>
      </c>
    </row>
    <row r="120" spans="2:16" s="11" customFormat="1" ht="36.75" hidden="1" customHeight="1" x14ac:dyDescent="0.25">
      <c r="B120" s="155"/>
      <c r="C120" s="158"/>
      <c r="D120" s="175"/>
      <c r="E120" s="158"/>
      <c r="F120" s="143" t="s">
        <v>85</v>
      </c>
      <c r="G120" s="12">
        <f t="shared" si="43"/>
        <v>0</v>
      </c>
      <c r="H120" s="12">
        <v>0</v>
      </c>
      <c r="I120" s="12">
        <f>I134</f>
        <v>0</v>
      </c>
      <c r="J120" s="13"/>
      <c r="K120" s="13"/>
      <c r="L120" s="13"/>
      <c r="M120" s="13"/>
      <c r="N120" s="12">
        <f t="shared" si="46"/>
        <v>0</v>
      </c>
      <c r="O120" s="12">
        <v>0</v>
      </c>
      <c r="P120" s="12">
        <f>P134</f>
        <v>0</v>
      </c>
    </row>
    <row r="121" spans="2:16" s="11" customFormat="1" ht="33" customHeight="1" x14ac:dyDescent="0.25">
      <c r="B121" s="154"/>
      <c r="C121" s="158"/>
      <c r="D121" s="175"/>
      <c r="E121" s="158"/>
      <c r="F121" s="143" t="s">
        <v>86</v>
      </c>
      <c r="G121" s="12">
        <f t="shared" si="43"/>
        <v>24955.1</v>
      </c>
      <c r="H121" s="12">
        <v>0</v>
      </c>
      <c r="I121" s="12">
        <f>I141</f>
        <v>24955.1</v>
      </c>
      <c r="J121" s="13"/>
      <c r="K121" s="13"/>
      <c r="L121" s="13"/>
      <c r="M121" s="13"/>
      <c r="N121" s="12">
        <f t="shared" si="46"/>
        <v>24955.1</v>
      </c>
      <c r="O121" s="12">
        <v>0</v>
      </c>
      <c r="P121" s="12">
        <f>P141</f>
        <v>24955.1</v>
      </c>
    </row>
    <row r="122" spans="2:16" s="11" customFormat="1" ht="33.75" customHeight="1" x14ac:dyDescent="0.25">
      <c r="B122" s="158" t="s">
        <v>87</v>
      </c>
      <c r="C122" s="158" t="s">
        <v>88</v>
      </c>
      <c r="D122" s="158" t="s">
        <v>480</v>
      </c>
      <c r="E122" s="137" t="s">
        <v>12</v>
      </c>
      <c r="F122" s="143" t="s">
        <v>13</v>
      </c>
      <c r="G122" s="12">
        <f>SUM(H122:I122)</f>
        <v>7097.3</v>
      </c>
      <c r="H122" s="12">
        <f>H123</f>
        <v>0</v>
      </c>
      <c r="I122" s="12">
        <f>I123</f>
        <v>7097.3</v>
      </c>
      <c r="J122" s="13"/>
      <c r="K122" s="13"/>
      <c r="L122" s="13"/>
      <c r="M122" s="13"/>
      <c r="N122" s="12">
        <f t="shared" si="46"/>
        <v>7097.3</v>
      </c>
      <c r="O122" s="12">
        <f>O123</f>
        <v>0</v>
      </c>
      <c r="P122" s="12">
        <f>P123</f>
        <v>7097.3</v>
      </c>
    </row>
    <row r="123" spans="2:16" s="11" customFormat="1" ht="321" customHeight="1" x14ac:dyDescent="0.25">
      <c r="B123" s="158"/>
      <c r="C123" s="158"/>
      <c r="D123" s="158"/>
      <c r="E123" s="137" t="s">
        <v>16</v>
      </c>
      <c r="F123" s="143" t="s">
        <v>84</v>
      </c>
      <c r="G123" s="12">
        <f t="shared" si="43"/>
        <v>7097.3</v>
      </c>
      <c r="H123" s="12">
        <f>H125+H126</f>
        <v>0</v>
      </c>
      <c r="I123" s="12">
        <f>I124+I127+I129</f>
        <v>7097.3</v>
      </c>
      <c r="J123" s="13"/>
      <c r="K123" s="13"/>
      <c r="L123" s="13"/>
      <c r="M123" s="13"/>
      <c r="N123" s="12">
        <f t="shared" si="46"/>
        <v>7097.3</v>
      </c>
      <c r="O123" s="12">
        <f>O125+O126</f>
        <v>0</v>
      </c>
      <c r="P123" s="12">
        <f>P124+P127+P129</f>
        <v>7097.3</v>
      </c>
    </row>
    <row r="124" spans="2:16" s="11" customFormat="1" ht="18.75" customHeight="1" x14ac:dyDescent="0.25">
      <c r="B124" s="156" t="s">
        <v>89</v>
      </c>
      <c r="C124" s="153" t="s">
        <v>426</v>
      </c>
      <c r="D124" s="176" t="s">
        <v>481</v>
      </c>
      <c r="E124" s="137" t="s">
        <v>12</v>
      </c>
      <c r="F124" s="143" t="s">
        <v>13</v>
      </c>
      <c r="G124" s="12">
        <f t="shared" si="43"/>
        <v>289.60000000000002</v>
      </c>
      <c r="H124" s="12">
        <f>H125</f>
        <v>0</v>
      </c>
      <c r="I124" s="12">
        <f>I125</f>
        <v>289.60000000000002</v>
      </c>
      <c r="J124" s="13"/>
      <c r="K124" s="13"/>
      <c r="L124" s="13"/>
      <c r="M124" s="13"/>
      <c r="N124" s="12">
        <f t="shared" si="46"/>
        <v>289.60000000000002</v>
      </c>
      <c r="O124" s="12">
        <f>O125</f>
        <v>0</v>
      </c>
      <c r="P124" s="12">
        <f>P125</f>
        <v>289.60000000000002</v>
      </c>
    </row>
    <row r="125" spans="2:16" s="11" customFormat="1" ht="408.75" customHeight="1" x14ac:dyDescent="0.25">
      <c r="B125" s="157"/>
      <c r="C125" s="155"/>
      <c r="D125" s="177"/>
      <c r="E125" s="153" t="s">
        <v>16</v>
      </c>
      <c r="F125" s="181" t="s">
        <v>84</v>
      </c>
      <c r="G125" s="178">
        <f t="shared" si="43"/>
        <v>289.60000000000002</v>
      </c>
      <c r="H125" s="178">
        <v>0</v>
      </c>
      <c r="I125" s="178">
        <v>289.60000000000002</v>
      </c>
      <c r="J125" s="13"/>
      <c r="K125" s="13"/>
      <c r="L125" s="13"/>
      <c r="M125" s="13"/>
      <c r="N125" s="178">
        <f t="shared" si="46"/>
        <v>289.60000000000002</v>
      </c>
      <c r="O125" s="178">
        <v>0</v>
      </c>
      <c r="P125" s="178">
        <v>289.60000000000002</v>
      </c>
    </row>
    <row r="126" spans="2:16" s="11" customFormat="1" ht="27" customHeight="1" x14ac:dyDescent="0.25">
      <c r="B126" s="157"/>
      <c r="C126" s="155"/>
      <c r="D126" s="177"/>
      <c r="E126" s="155"/>
      <c r="F126" s="182"/>
      <c r="G126" s="179"/>
      <c r="H126" s="179"/>
      <c r="I126" s="179"/>
      <c r="J126" s="13"/>
      <c r="K126" s="13"/>
      <c r="L126" s="13"/>
      <c r="M126" s="13"/>
      <c r="N126" s="179"/>
      <c r="O126" s="179"/>
      <c r="P126" s="179"/>
    </row>
    <row r="127" spans="2:16" s="11" customFormat="1" ht="27" customHeight="1" x14ac:dyDescent="0.25">
      <c r="B127" s="180" t="s">
        <v>91</v>
      </c>
      <c r="C127" s="158" t="s">
        <v>427</v>
      </c>
      <c r="D127" s="158" t="s">
        <v>466</v>
      </c>
      <c r="E127" s="137" t="s">
        <v>12</v>
      </c>
      <c r="F127" s="143" t="s">
        <v>13</v>
      </c>
      <c r="G127" s="12">
        <f>H127+I127</f>
        <v>6807.7</v>
      </c>
      <c r="H127" s="12">
        <f>H128</f>
        <v>0</v>
      </c>
      <c r="I127" s="12">
        <f>I128</f>
        <v>6807.7</v>
      </c>
      <c r="J127" s="12"/>
      <c r="K127" s="12"/>
      <c r="L127" s="12"/>
      <c r="M127" s="12"/>
      <c r="N127" s="12">
        <f>O127+P127</f>
        <v>6807.7</v>
      </c>
      <c r="O127" s="12">
        <f>O128</f>
        <v>0</v>
      </c>
      <c r="P127" s="12">
        <f>P128</f>
        <v>6807.7</v>
      </c>
    </row>
    <row r="128" spans="2:16" s="11" customFormat="1" ht="175.5" customHeight="1" x14ac:dyDescent="0.25">
      <c r="B128" s="180"/>
      <c r="C128" s="158"/>
      <c r="D128" s="158"/>
      <c r="E128" s="137" t="s">
        <v>16</v>
      </c>
      <c r="F128" s="143" t="s">
        <v>84</v>
      </c>
      <c r="G128" s="12">
        <f>H128+I128</f>
        <v>6807.7</v>
      </c>
      <c r="H128" s="12">
        <v>0</v>
      </c>
      <c r="I128" s="149">
        <v>6807.7</v>
      </c>
      <c r="J128" s="12"/>
      <c r="K128" s="12"/>
      <c r="L128" s="12"/>
      <c r="M128" s="12"/>
      <c r="N128" s="12">
        <f>O128+P128</f>
        <v>6807.7</v>
      </c>
      <c r="O128" s="12">
        <v>0</v>
      </c>
      <c r="P128" s="149">
        <v>6807.7</v>
      </c>
    </row>
    <row r="129" spans="2:16" s="11" customFormat="1" ht="39.75" hidden="1" customHeight="1" x14ac:dyDescent="0.25">
      <c r="B129" s="156" t="s">
        <v>92</v>
      </c>
      <c r="C129" s="153" t="s">
        <v>93</v>
      </c>
      <c r="D129" s="153" t="s">
        <v>94</v>
      </c>
      <c r="E129" s="137" t="s">
        <v>12</v>
      </c>
      <c r="F129" s="143" t="s">
        <v>13</v>
      </c>
      <c r="G129" s="12">
        <f>H129+I129</f>
        <v>0</v>
      </c>
      <c r="H129" s="12">
        <f>H130</f>
        <v>0</v>
      </c>
      <c r="I129" s="12">
        <f>I130</f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f>O129+P129</f>
        <v>0</v>
      </c>
      <c r="O129" s="12">
        <f>O130</f>
        <v>0</v>
      </c>
      <c r="P129" s="12">
        <f>P130</f>
        <v>0</v>
      </c>
    </row>
    <row r="130" spans="2:16" s="11" customFormat="1" ht="84.75" hidden="1" customHeight="1" x14ac:dyDescent="0.25">
      <c r="B130" s="159"/>
      <c r="C130" s="154"/>
      <c r="D130" s="154"/>
      <c r="E130" s="137" t="s">
        <v>16</v>
      </c>
      <c r="F130" s="143" t="s">
        <v>84</v>
      </c>
      <c r="G130" s="12">
        <f>H130+I130</f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f>O130+P130</f>
        <v>0</v>
      </c>
      <c r="O130" s="12">
        <v>0</v>
      </c>
      <c r="P130" s="12">
        <v>0</v>
      </c>
    </row>
    <row r="131" spans="2:16" s="11" customFormat="1" ht="27.75" hidden="1" customHeight="1" x14ac:dyDescent="0.25">
      <c r="B131" s="156" t="s">
        <v>92</v>
      </c>
      <c r="C131" s="153" t="s">
        <v>93</v>
      </c>
      <c r="D131" s="153" t="s">
        <v>94</v>
      </c>
      <c r="E131" s="137" t="s">
        <v>12</v>
      </c>
      <c r="F131" s="143" t="s">
        <v>13</v>
      </c>
      <c r="G131" s="12">
        <f>G132</f>
        <v>0</v>
      </c>
      <c r="H131" s="12">
        <f>H132</f>
        <v>0</v>
      </c>
      <c r="I131" s="12">
        <f>I132</f>
        <v>0</v>
      </c>
      <c r="J131" s="13"/>
      <c r="K131" s="13"/>
      <c r="L131" s="13"/>
      <c r="M131" s="13"/>
      <c r="N131" s="12">
        <f>N132</f>
        <v>0</v>
      </c>
      <c r="O131" s="12">
        <f>O132</f>
        <v>0</v>
      </c>
      <c r="P131" s="12">
        <f>P132</f>
        <v>0</v>
      </c>
    </row>
    <row r="132" spans="2:16" s="11" customFormat="1" ht="106.5" hidden="1" customHeight="1" x14ac:dyDescent="0.25">
      <c r="B132" s="159"/>
      <c r="C132" s="154"/>
      <c r="D132" s="154"/>
      <c r="E132" s="137" t="s">
        <v>16</v>
      </c>
      <c r="F132" s="143" t="s">
        <v>13</v>
      </c>
      <c r="G132" s="12">
        <f t="shared" ref="G132" si="59">H132+I132</f>
        <v>0</v>
      </c>
      <c r="H132" s="12">
        <f>H134+H136</f>
        <v>0</v>
      </c>
      <c r="I132" s="12">
        <v>0</v>
      </c>
      <c r="J132" s="13"/>
      <c r="K132" s="13"/>
      <c r="L132" s="13"/>
      <c r="M132" s="13"/>
      <c r="N132" s="12">
        <f t="shared" ref="N132" si="60">O132+P132</f>
        <v>0</v>
      </c>
      <c r="O132" s="12">
        <f>O134+O136</f>
        <v>0</v>
      </c>
      <c r="P132" s="12">
        <v>0</v>
      </c>
    </row>
    <row r="133" spans="2:16" s="11" customFormat="1" ht="33.75" customHeight="1" x14ac:dyDescent="0.25">
      <c r="B133" s="158" t="s">
        <v>95</v>
      </c>
      <c r="C133" s="158" t="s">
        <v>96</v>
      </c>
      <c r="D133" s="158" t="s">
        <v>467</v>
      </c>
      <c r="E133" s="137" t="s">
        <v>12</v>
      </c>
      <c r="F133" s="143" t="s">
        <v>13</v>
      </c>
      <c r="G133" s="12">
        <f>G134</f>
        <v>0</v>
      </c>
      <c r="H133" s="12">
        <f>H134</f>
        <v>0</v>
      </c>
      <c r="I133" s="12">
        <f>I134</f>
        <v>0</v>
      </c>
      <c r="J133" s="13"/>
      <c r="K133" s="13"/>
      <c r="L133" s="13"/>
      <c r="M133" s="13"/>
      <c r="N133" s="12">
        <f>N134</f>
        <v>0</v>
      </c>
      <c r="O133" s="12">
        <f>O134</f>
        <v>0</v>
      </c>
      <c r="P133" s="12">
        <f>P134</f>
        <v>0</v>
      </c>
    </row>
    <row r="134" spans="2:16" s="11" customFormat="1" ht="72" customHeight="1" x14ac:dyDescent="0.25">
      <c r="B134" s="158"/>
      <c r="C134" s="158"/>
      <c r="D134" s="158"/>
      <c r="E134" s="137" t="s">
        <v>16</v>
      </c>
      <c r="F134" s="143" t="s">
        <v>13</v>
      </c>
      <c r="G134" s="12">
        <f t="shared" ref="G134:G145" si="61">H134+I134</f>
        <v>0</v>
      </c>
      <c r="H134" s="12">
        <f>H136+H140</f>
        <v>0</v>
      </c>
      <c r="I134" s="12">
        <v>0</v>
      </c>
      <c r="J134" s="13"/>
      <c r="K134" s="13"/>
      <c r="L134" s="13"/>
      <c r="M134" s="13"/>
      <c r="N134" s="12">
        <f t="shared" ref="N134:N146" si="62">O134+P134</f>
        <v>0</v>
      </c>
      <c r="O134" s="12">
        <f>O136+O140</f>
        <v>0</v>
      </c>
      <c r="P134" s="12">
        <v>0</v>
      </c>
    </row>
    <row r="135" spans="2:16" s="11" customFormat="1" ht="18.75" hidden="1" customHeight="1" x14ac:dyDescent="0.25">
      <c r="B135" s="180" t="s">
        <v>97</v>
      </c>
      <c r="C135" s="158" t="s">
        <v>98</v>
      </c>
      <c r="D135" s="158" t="s">
        <v>99</v>
      </c>
      <c r="E135" s="137" t="s">
        <v>12</v>
      </c>
      <c r="F135" s="143" t="s">
        <v>13</v>
      </c>
      <c r="G135" s="12">
        <f t="shared" si="61"/>
        <v>0</v>
      </c>
      <c r="H135" s="12">
        <f>H136</f>
        <v>0</v>
      </c>
      <c r="I135" s="12">
        <f>I136</f>
        <v>0</v>
      </c>
      <c r="J135" s="12">
        <f>K135+L135</f>
        <v>0</v>
      </c>
      <c r="K135" s="12">
        <f>K136</f>
        <v>0</v>
      </c>
      <c r="L135" s="12">
        <f>L136</f>
        <v>0</v>
      </c>
      <c r="M135" s="12">
        <f>N135+O135</f>
        <v>0</v>
      </c>
      <c r="N135" s="12">
        <f t="shared" si="62"/>
        <v>0</v>
      </c>
      <c r="O135" s="12">
        <f>O136</f>
        <v>0</v>
      </c>
      <c r="P135" s="12">
        <f>P136</f>
        <v>0</v>
      </c>
    </row>
    <row r="136" spans="2:16" s="11" customFormat="1" ht="71.25" hidden="1" customHeight="1" x14ac:dyDescent="0.25">
      <c r="B136" s="180"/>
      <c r="C136" s="158"/>
      <c r="D136" s="158"/>
      <c r="E136" s="137" t="s">
        <v>16</v>
      </c>
      <c r="F136" s="143" t="s">
        <v>100</v>
      </c>
      <c r="G136" s="12">
        <f t="shared" si="61"/>
        <v>0</v>
      </c>
      <c r="H136" s="12">
        <v>0</v>
      </c>
      <c r="I136" s="12">
        <v>0</v>
      </c>
      <c r="J136" s="13"/>
      <c r="K136" s="13"/>
      <c r="L136" s="13"/>
      <c r="M136" s="13"/>
      <c r="N136" s="12">
        <f t="shared" si="62"/>
        <v>0</v>
      </c>
      <c r="O136" s="12">
        <v>0</v>
      </c>
      <c r="P136" s="12">
        <v>0</v>
      </c>
    </row>
    <row r="137" spans="2:16" s="11" customFormat="1" ht="33.75" hidden="1" customHeight="1" x14ac:dyDescent="0.25">
      <c r="B137" s="180" t="s">
        <v>97</v>
      </c>
      <c r="C137" s="158" t="s">
        <v>98</v>
      </c>
      <c r="D137" s="158" t="s">
        <v>99</v>
      </c>
      <c r="E137" s="137" t="s">
        <v>12</v>
      </c>
      <c r="F137" s="143" t="s">
        <v>13</v>
      </c>
      <c r="G137" s="12">
        <f t="shared" ref="G137:G138" si="63">H137+I137</f>
        <v>0</v>
      </c>
      <c r="H137" s="12">
        <f>H138</f>
        <v>0</v>
      </c>
      <c r="I137" s="12">
        <f>I138</f>
        <v>0</v>
      </c>
      <c r="J137" s="12">
        <f>K137+L137</f>
        <v>0</v>
      </c>
      <c r="K137" s="12">
        <f>K138</f>
        <v>0</v>
      </c>
      <c r="L137" s="12">
        <f>L138</f>
        <v>0</v>
      </c>
      <c r="M137" s="12">
        <f>N137+O137</f>
        <v>0</v>
      </c>
      <c r="N137" s="12">
        <f t="shared" ref="N137:N138" si="64">O137+P137</f>
        <v>0</v>
      </c>
      <c r="O137" s="12">
        <f>O138</f>
        <v>0</v>
      </c>
      <c r="P137" s="12">
        <f>P138</f>
        <v>0</v>
      </c>
    </row>
    <row r="138" spans="2:16" s="11" customFormat="1" ht="71.25" hidden="1" customHeight="1" x14ac:dyDescent="0.25">
      <c r="B138" s="180"/>
      <c r="C138" s="158"/>
      <c r="D138" s="158"/>
      <c r="E138" s="137" t="s">
        <v>16</v>
      </c>
      <c r="F138" s="143" t="s">
        <v>13</v>
      </c>
      <c r="G138" s="12">
        <f t="shared" si="63"/>
        <v>0</v>
      </c>
      <c r="H138" s="12">
        <v>0</v>
      </c>
      <c r="I138" s="12">
        <v>0</v>
      </c>
      <c r="J138" s="13"/>
      <c r="K138" s="13"/>
      <c r="L138" s="13"/>
      <c r="M138" s="13"/>
      <c r="N138" s="12">
        <f t="shared" si="64"/>
        <v>0</v>
      </c>
      <c r="O138" s="12">
        <v>0</v>
      </c>
      <c r="P138" s="12">
        <v>0</v>
      </c>
    </row>
    <row r="139" spans="2:16" s="11" customFormat="1" ht="31.5" customHeight="1" x14ac:dyDescent="0.25">
      <c r="B139" s="180" t="s">
        <v>101</v>
      </c>
      <c r="C139" s="158" t="s">
        <v>102</v>
      </c>
      <c r="D139" s="158" t="s">
        <v>352</v>
      </c>
      <c r="E139" s="137" t="s">
        <v>12</v>
      </c>
      <c r="F139" s="143" t="s">
        <v>13</v>
      </c>
      <c r="G139" s="12">
        <f t="shared" si="61"/>
        <v>0</v>
      </c>
      <c r="H139" s="12">
        <f>H140</f>
        <v>0</v>
      </c>
      <c r="I139" s="12">
        <f>I140</f>
        <v>0</v>
      </c>
      <c r="J139" s="12">
        <f>K139+L139</f>
        <v>0</v>
      </c>
      <c r="K139" s="12">
        <f>K140</f>
        <v>0</v>
      </c>
      <c r="L139" s="12">
        <f>L140</f>
        <v>0</v>
      </c>
      <c r="M139" s="12">
        <f>N139+O139</f>
        <v>0</v>
      </c>
      <c r="N139" s="12">
        <f t="shared" si="62"/>
        <v>0</v>
      </c>
      <c r="O139" s="12">
        <f>O140</f>
        <v>0</v>
      </c>
      <c r="P139" s="12">
        <f>P140</f>
        <v>0</v>
      </c>
    </row>
    <row r="140" spans="2:16" s="11" customFormat="1" ht="81" customHeight="1" x14ac:dyDescent="0.25">
      <c r="B140" s="180"/>
      <c r="C140" s="158"/>
      <c r="D140" s="158"/>
      <c r="E140" s="137" t="s">
        <v>16</v>
      </c>
      <c r="F140" s="143" t="s">
        <v>13</v>
      </c>
      <c r="G140" s="12">
        <f t="shared" si="61"/>
        <v>0</v>
      </c>
      <c r="H140" s="12">
        <v>0</v>
      </c>
      <c r="I140" s="12">
        <v>0</v>
      </c>
      <c r="J140" s="13"/>
      <c r="K140" s="13"/>
      <c r="L140" s="13"/>
      <c r="M140" s="13"/>
      <c r="N140" s="12">
        <f t="shared" si="62"/>
        <v>0</v>
      </c>
      <c r="O140" s="12">
        <v>0</v>
      </c>
      <c r="P140" s="12">
        <v>0</v>
      </c>
    </row>
    <row r="141" spans="2:16" s="11" customFormat="1" ht="27.75" customHeight="1" x14ac:dyDescent="0.25">
      <c r="B141" s="158" t="s">
        <v>103</v>
      </c>
      <c r="C141" s="158" t="s">
        <v>104</v>
      </c>
      <c r="D141" s="158" t="s">
        <v>402</v>
      </c>
      <c r="E141" s="137" t="s">
        <v>12</v>
      </c>
      <c r="F141" s="143" t="s">
        <v>13</v>
      </c>
      <c r="G141" s="12">
        <f t="shared" si="61"/>
        <v>24955.1</v>
      </c>
      <c r="H141" s="12">
        <f>H143</f>
        <v>0</v>
      </c>
      <c r="I141" s="12">
        <f>I142+I146</f>
        <v>24955.1</v>
      </c>
      <c r="J141" s="13"/>
      <c r="K141" s="13"/>
      <c r="L141" s="13"/>
      <c r="M141" s="13"/>
      <c r="N141" s="12">
        <f t="shared" si="62"/>
        <v>24955.1</v>
      </c>
      <c r="O141" s="12">
        <f>O143</f>
        <v>0</v>
      </c>
      <c r="P141" s="12">
        <f>P142+P146</f>
        <v>24955.1</v>
      </c>
    </row>
    <row r="142" spans="2:16" s="11" customFormat="1" ht="62.25" customHeight="1" x14ac:dyDescent="0.25">
      <c r="B142" s="158"/>
      <c r="C142" s="158"/>
      <c r="D142" s="158"/>
      <c r="E142" s="137" t="s">
        <v>16</v>
      </c>
      <c r="F142" s="143" t="s">
        <v>86</v>
      </c>
      <c r="G142" s="12">
        <f t="shared" si="61"/>
        <v>11341.9</v>
      </c>
      <c r="H142" s="12">
        <f>H144</f>
        <v>0</v>
      </c>
      <c r="I142" s="12">
        <f>I144</f>
        <v>11341.9</v>
      </c>
      <c r="J142" s="13"/>
      <c r="K142" s="13"/>
      <c r="L142" s="13"/>
      <c r="M142" s="13"/>
      <c r="N142" s="12">
        <f t="shared" si="62"/>
        <v>11341.9</v>
      </c>
      <c r="O142" s="12">
        <v>0</v>
      </c>
      <c r="P142" s="12">
        <f>P144</f>
        <v>11341.9</v>
      </c>
    </row>
    <row r="143" spans="2:16" s="11" customFormat="1" ht="39" customHeight="1" x14ac:dyDescent="0.25">
      <c r="B143" s="180" t="s">
        <v>105</v>
      </c>
      <c r="C143" s="158" t="s">
        <v>106</v>
      </c>
      <c r="D143" s="153" t="s">
        <v>449</v>
      </c>
      <c r="E143" s="137" t="s">
        <v>12</v>
      </c>
      <c r="F143" s="143" t="s">
        <v>13</v>
      </c>
      <c r="G143" s="12">
        <f t="shared" si="61"/>
        <v>11341.9</v>
      </c>
      <c r="H143" s="12">
        <f>H144</f>
        <v>0</v>
      </c>
      <c r="I143" s="12">
        <f>I144</f>
        <v>11341.9</v>
      </c>
      <c r="J143" s="13"/>
      <c r="K143" s="13"/>
      <c r="L143" s="13"/>
      <c r="M143" s="13"/>
      <c r="N143" s="12">
        <f t="shared" si="62"/>
        <v>11341.9</v>
      </c>
      <c r="O143" s="12">
        <f>O144</f>
        <v>0</v>
      </c>
      <c r="P143" s="12">
        <f>P144</f>
        <v>11341.9</v>
      </c>
    </row>
    <row r="144" spans="2:16" s="11" customFormat="1" ht="75.75" customHeight="1" x14ac:dyDescent="0.25">
      <c r="B144" s="180"/>
      <c r="C144" s="158"/>
      <c r="D144" s="154"/>
      <c r="E144" s="138" t="s">
        <v>16</v>
      </c>
      <c r="F144" s="142" t="s">
        <v>86</v>
      </c>
      <c r="G144" s="148">
        <f t="shared" si="61"/>
        <v>11341.9</v>
      </c>
      <c r="H144" s="148">
        <v>0</v>
      </c>
      <c r="I144" s="148">
        <v>11341.9</v>
      </c>
      <c r="J144" s="13"/>
      <c r="K144" s="13"/>
      <c r="L144" s="13"/>
      <c r="M144" s="13"/>
      <c r="N144" s="148">
        <f t="shared" si="62"/>
        <v>11341.9</v>
      </c>
      <c r="O144" s="148">
        <v>0</v>
      </c>
      <c r="P144" s="148">
        <v>11341.9</v>
      </c>
    </row>
    <row r="145" spans="2:16" s="11" customFormat="1" ht="27.75" customHeight="1" x14ac:dyDescent="0.25">
      <c r="B145" s="180" t="s">
        <v>107</v>
      </c>
      <c r="C145" s="158" t="s">
        <v>364</v>
      </c>
      <c r="D145" s="153" t="s">
        <v>403</v>
      </c>
      <c r="E145" s="137" t="s">
        <v>12</v>
      </c>
      <c r="F145" s="143" t="s">
        <v>13</v>
      </c>
      <c r="G145" s="12">
        <f t="shared" si="61"/>
        <v>13613.2</v>
      </c>
      <c r="H145" s="12">
        <f>H146</f>
        <v>0</v>
      </c>
      <c r="I145" s="12">
        <f>I146</f>
        <v>13613.2</v>
      </c>
      <c r="J145" s="13"/>
      <c r="K145" s="13"/>
      <c r="L145" s="13"/>
      <c r="M145" s="13"/>
      <c r="N145" s="12">
        <f t="shared" si="62"/>
        <v>13613.2</v>
      </c>
      <c r="O145" s="12">
        <f>O146</f>
        <v>0</v>
      </c>
      <c r="P145" s="12">
        <f>P146</f>
        <v>13613.2</v>
      </c>
    </row>
    <row r="146" spans="2:16" s="11" customFormat="1" ht="105.75" customHeight="1" x14ac:dyDescent="0.25">
      <c r="B146" s="180"/>
      <c r="C146" s="158"/>
      <c r="D146" s="154"/>
      <c r="E146" s="140" t="s">
        <v>16</v>
      </c>
      <c r="F146" s="142" t="s">
        <v>86</v>
      </c>
      <c r="G146" s="12">
        <f>H146+I146</f>
        <v>13613.2</v>
      </c>
      <c r="H146" s="12">
        <v>0</v>
      </c>
      <c r="I146" s="12">
        <v>13613.2</v>
      </c>
      <c r="J146" s="13"/>
      <c r="K146" s="13"/>
      <c r="L146" s="13"/>
      <c r="M146" s="13"/>
      <c r="N146" s="12">
        <f t="shared" si="62"/>
        <v>13613.2</v>
      </c>
      <c r="O146" s="12">
        <v>0</v>
      </c>
      <c r="P146" s="12">
        <v>13613.2</v>
      </c>
    </row>
    <row r="147" spans="2:16" s="11" customFormat="1" ht="18.75" customHeight="1" x14ac:dyDescent="0.25">
      <c r="B147" s="158" t="s">
        <v>108</v>
      </c>
      <c r="C147" s="153" t="s">
        <v>109</v>
      </c>
      <c r="D147" s="163" t="s">
        <v>444</v>
      </c>
      <c r="E147" s="137" t="s">
        <v>12</v>
      </c>
      <c r="F147" s="143" t="s">
        <v>13</v>
      </c>
      <c r="G147" s="12">
        <f t="shared" ref="G147:G162" si="65">H147+I147</f>
        <v>0</v>
      </c>
      <c r="H147" s="12">
        <f>H148</f>
        <v>0</v>
      </c>
      <c r="I147" s="12">
        <f>I148</f>
        <v>0</v>
      </c>
      <c r="J147" s="13"/>
      <c r="K147" s="13"/>
      <c r="L147" s="13"/>
      <c r="M147" s="13"/>
      <c r="N147" s="12">
        <f t="shared" ref="N147:N162" si="66">O147+P147</f>
        <v>0</v>
      </c>
      <c r="O147" s="12">
        <f>O148</f>
        <v>0</v>
      </c>
      <c r="P147" s="12">
        <f>P148</f>
        <v>0</v>
      </c>
    </row>
    <row r="148" spans="2:16" s="11" customFormat="1" ht="94.5" customHeight="1" x14ac:dyDescent="0.25">
      <c r="B148" s="158"/>
      <c r="C148" s="154"/>
      <c r="D148" s="165"/>
      <c r="E148" s="137" t="s">
        <v>32</v>
      </c>
      <c r="F148" s="143" t="s">
        <v>13</v>
      </c>
      <c r="G148" s="12">
        <f t="shared" si="65"/>
        <v>0</v>
      </c>
      <c r="H148" s="12">
        <f>H150+H152+H156+H160</f>
        <v>0</v>
      </c>
      <c r="I148" s="12">
        <f>I150+I152+I156+I160</f>
        <v>0</v>
      </c>
      <c r="J148" s="13"/>
      <c r="K148" s="13"/>
      <c r="L148" s="13"/>
      <c r="M148" s="13"/>
      <c r="N148" s="12">
        <f t="shared" si="66"/>
        <v>0</v>
      </c>
      <c r="O148" s="12">
        <f>O150+O152+O156+O160</f>
        <v>0</v>
      </c>
      <c r="P148" s="12">
        <f>P150+P152+P156+P160</f>
        <v>0</v>
      </c>
    </row>
    <row r="149" spans="2:16" s="11" customFormat="1" ht="18.75" hidden="1" customHeight="1" x14ac:dyDescent="0.25">
      <c r="B149" s="158" t="s">
        <v>110</v>
      </c>
      <c r="C149" s="158" t="s">
        <v>111</v>
      </c>
      <c r="D149" s="153" t="s">
        <v>353</v>
      </c>
      <c r="E149" s="137" t="s">
        <v>12</v>
      </c>
      <c r="F149" s="143" t="s">
        <v>13</v>
      </c>
      <c r="G149" s="12">
        <f t="shared" si="65"/>
        <v>0</v>
      </c>
      <c r="H149" s="12">
        <f>H150</f>
        <v>0</v>
      </c>
      <c r="I149" s="12">
        <f>I150</f>
        <v>0</v>
      </c>
      <c r="J149" s="13"/>
      <c r="K149" s="13"/>
      <c r="L149" s="13"/>
      <c r="M149" s="13"/>
      <c r="N149" s="12">
        <f t="shared" si="66"/>
        <v>0</v>
      </c>
      <c r="O149" s="12">
        <f>O150</f>
        <v>0</v>
      </c>
      <c r="P149" s="12">
        <f>P150</f>
        <v>0</v>
      </c>
    </row>
    <row r="150" spans="2:16" s="11" customFormat="1" ht="66.75" hidden="1" customHeight="1" x14ac:dyDescent="0.25">
      <c r="B150" s="158"/>
      <c r="C150" s="158"/>
      <c r="D150" s="154"/>
      <c r="E150" s="137" t="s">
        <v>32</v>
      </c>
      <c r="F150" s="143" t="s">
        <v>13</v>
      </c>
      <c r="G150" s="12">
        <f t="shared" si="65"/>
        <v>0</v>
      </c>
      <c r="H150" s="12">
        <v>0</v>
      </c>
      <c r="I150" s="12">
        <v>0</v>
      </c>
      <c r="J150" s="13"/>
      <c r="K150" s="13"/>
      <c r="L150" s="13"/>
      <c r="M150" s="13"/>
      <c r="N150" s="12">
        <f t="shared" si="66"/>
        <v>0</v>
      </c>
      <c r="O150" s="12">
        <v>0</v>
      </c>
      <c r="P150" s="12">
        <v>0</v>
      </c>
    </row>
    <row r="151" spans="2:16" s="11" customFormat="1" ht="18.75" customHeight="1" x14ac:dyDescent="0.25">
      <c r="B151" s="158" t="s">
        <v>113</v>
      </c>
      <c r="C151" s="158" t="s">
        <v>114</v>
      </c>
      <c r="D151" s="153" t="s">
        <v>457</v>
      </c>
      <c r="E151" s="137" t="s">
        <v>12</v>
      </c>
      <c r="F151" s="143" t="s">
        <v>13</v>
      </c>
      <c r="G151" s="12">
        <f t="shared" si="65"/>
        <v>0</v>
      </c>
      <c r="H151" s="12">
        <f>H152</f>
        <v>0</v>
      </c>
      <c r="I151" s="12">
        <f>I152</f>
        <v>0</v>
      </c>
      <c r="J151" s="13"/>
      <c r="K151" s="13"/>
      <c r="L151" s="13"/>
      <c r="M151" s="13"/>
      <c r="N151" s="12">
        <f t="shared" si="66"/>
        <v>0</v>
      </c>
      <c r="O151" s="12">
        <f>O152</f>
        <v>0</v>
      </c>
      <c r="P151" s="12">
        <f>P152</f>
        <v>0</v>
      </c>
    </row>
    <row r="152" spans="2:16" s="11" customFormat="1" ht="82.5" customHeight="1" x14ac:dyDescent="0.25">
      <c r="B152" s="158"/>
      <c r="C152" s="158"/>
      <c r="D152" s="154"/>
      <c r="E152" s="137" t="s">
        <v>32</v>
      </c>
      <c r="F152" s="143" t="s">
        <v>13</v>
      </c>
      <c r="G152" s="12">
        <f t="shared" si="65"/>
        <v>0</v>
      </c>
      <c r="H152" s="12">
        <f>H154</f>
        <v>0</v>
      </c>
      <c r="I152" s="12">
        <f>I154</f>
        <v>0</v>
      </c>
      <c r="J152" s="13"/>
      <c r="K152" s="13"/>
      <c r="L152" s="13"/>
      <c r="M152" s="13"/>
      <c r="N152" s="12">
        <f t="shared" si="66"/>
        <v>0</v>
      </c>
      <c r="O152" s="12">
        <f>O154</f>
        <v>0</v>
      </c>
      <c r="P152" s="12">
        <f>P154</f>
        <v>0</v>
      </c>
    </row>
    <row r="153" spans="2:16" s="11" customFormat="1" ht="24" hidden="1" customHeight="1" x14ac:dyDescent="0.25">
      <c r="B153" s="175" t="s">
        <v>115</v>
      </c>
      <c r="C153" s="158" t="s">
        <v>116</v>
      </c>
      <c r="D153" s="158" t="s">
        <v>52</v>
      </c>
      <c r="E153" s="137" t="s">
        <v>12</v>
      </c>
      <c r="F153" s="143"/>
      <c r="G153" s="12">
        <f t="shared" si="65"/>
        <v>0</v>
      </c>
      <c r="H153" s="12">
        <f>H154</f>
        <v>0</v>
      </c>
      <c r="I153" s="12">
        <f>I154</f>
        <v>0</v>
      </c>
      <c r="J153" s="13"/>
      <c r="K153" s="13"/>
      <c r="L153" s="13"/>
      <c r="M153" s="13"/>
      <c r="N153" s="12">
        <f t="shared" si="66"/>
        <v>0</v>
      </c>
      <c r="O153" s="12">
        <f>O154</f>
        <v>0</v>
      </c>
      <c r="P153" s="12">
        <f>P154</f>
        <v>0</v>
      </c>
    </row>
    <row r="154" spans="2:16" s="11" customFormat="1" ht="107.25" hidden="1" customHeight="1" x14ac:dyDescent="0.25">
      <c r="B154" s="175"/>
      <c r="C154" s="158"/>
      <c r="D154" s="158"/>
      <c r="E154" s="137" t="s">
        <v>32</v>
      </c>
      <c r="F154" s="143"/>
      <c r="G154" s="12">
        <f t="shared" si="65"/>
        <v>0</v>
      </c>
      <c r="H154" s="12">
        <v>0</v>
      </c>
      <c r="I154" s="12">
        <v>0</v>
      </c>
      <c r="J154" s="13"/>
      <c r="K154" s="13"/>
      <c r="L154" s="13"/>
      <c r="M154" s="13"/>
      <c r="N154" s="12">
        <f t="shared" si="66"/>
        <v>0</v>
      </c>
      <c r="O154" s="12">
        <v>0</v>
      </c>
      <c r="P154" s="12">
        <v>0</v>
      </c>
    </row>
    <row r="155" spans="2:16" s="11" customFormat="1" ht="18.75" customHeight="1" x14ac:dyDescent="0.25">
      <c r="B155" s="158" t="s">
        <v>117</v>
      </c>
      <c r="C155" s="158" t="s">
        <v>118</v>
      </c>
      <c r="D155" s="153" t="s">
        <v>354</v>
      </c>
      <c r="E155" s="137" t="s">
        <v>12</v>
      </c>
      <c r="F155" s="143" t="s">
        <v>13</v>
      </c>
      <c r="G155" s="12">
        <f t="shared" si="65"/>
        <v>0</v>
      </c>
      <c r="H155" s="12">
        <f>H156</f>
        <v>0</v>
      </c>
      <c r="I155" s="12">
        <f>I156</f>
        <v>0</v>
      </c>
      <c r="J155" s="13"/>
      <c r="K155" s="13"/>
      <c r="L155" s="13"/>
      <c r="M155" s="13"/>
      <c r="N155" s="12">
        <f t="shared" si="66"/>
        <v>0</v>
      </c>
      <c r="O155" s="12">
        <f>O156</f>
        <v>0</v>
      </c>
      <c r="P155" s="12">
        <f>P156</f>
        <v>0</v>
      </c>
    </row>
    <row r="156" spans="2:16" s="11" customFormat="1" ht="100.5" customHeight="1" x14ac:dyDescent="0.25">
      <c r="B156" s="158"/>
      <c r="C156" s="158"/>
      <c r="D156" s="154"/>
      <c r="E156" s="137" t="s">
        <v>32</v>
      </c>
      <c r="F156" s="143" t="s">
        <v>13</v>
      </c>
      <c r="G156" s="12">
        <f t="shared" si="65"/>
        <v>0</v>
      </c>
      <c r="H156" s="12">
        <f>H158</f>
        <v>0</v>
      </c>
      <c r="I156" s="12">
        <f>I158</f>
        <v>0</v>
      </c>
      <c r="J156" s="13"/>
      <c r="K156" s="13"/>
      <c r="L156" s="13"/>
      <c r="M156" s="13"/>
      <c r="N156" s="12">
        <f t="shared" si="66"/>
        <v>0</v>
      </c>
      <c r="O156" s="12">
        <f>O158</f>
        <v>0</v>
      </c>
      <c r="P156" s="12">
        <f>P158</f>
        <v>0</v>
      </c>
    </row>
    <row r="157" spans="2:16" s="11" customFormat="1" ht="18.75" hidden="1" customHeight="1" x14ac:dyDescent="0.25">
      <c r="B157" s="175" t="s">
        <v>119</v>
      </c>
      <c r="C157" s="158" t="s">
        <v>120</v>
      </c>
      <c r="D157" s="158" t="s">
        <v>52</v>
      </c>
      <c r="E157" s="137" t="s">
        <v>12</v>
      </c>
      <c r="F157" s="143"/>
      <c r="G157" s="12">
        <f t="shared" si="65"/>
        <v>0</v>
      </c>
      <c r="H157" s="12">
        <f>H158</f>
        <v>0</v>
      </c>
      <c r="I157" s="12">
        <f>I158</f>
        <v>0</v>
      </c>
      <c r="J157" s="13"/>
      <c r="K157" s="13"/>
      <c r="L157" s="13"/>
      <c r="M157" s="13"/>
      <c r="N157" s="12">
        <f t="shared" si="66"/>
        <v>0</v>
      </c>
      <c r="O157" s="12">
        <f>O158</f>
        <v>0</v>
      </c>
      <c r="P157" s="12">
        <f>P158</f>
        <v>0</v>
      </c>
    </row>
    <row r="158" spans="2:16" s="11" customFormat="1" ht="82.5" hidden="1" customHeight="1" x14ac:dyDescent="0.25">
      <c r="B158" s="175"/>
      <c r="C158" s="158"/>
      <c r="D158" s="158"/>
      <c r="E158" s="137" t="s">
        <v>32</v>
      </c>
      <c r="F158" s="143"/>
      <c r="G158" s="12">
        <f t="shared" si="65"/>
        <v>0</v>
      </c>
      <c r="H158" s="12">
        <v>0</v>
      </c>
      <c r="I158" s="12">
        <v>0</v>
      </c>
      <c r="J158" s="13"/>
      <c r="K158" s="13"/>
      <c r="L158" s="13"/>
      <c r="M158" s="13"/>
      <c r="N158" s="12">
        <f t="shared" si="66"/>
        <v>0</v>
      </c>
      <c r="O158" s="12">
        <v>0</v>
      </c>
      <c r="P158" s="12">
        <v>0</v>
      </c>
    </row>
    <row r="159" spans="2:16" s="11" customFormat="1" ht="18.75" customHeight="1" x14ac:dyDescent="0.25">
      <c r="B159" s="158" t="s">
        <v>121</v>
      </c>
      <c r="C159" s="158" t="s">
        <v>122</v>
      </c>
      <c r="D159" s="153" t="s">
        <v>453</v>
      </c>
      <c r="E159" s="137" t="s">
        <v>12</v>
      </c>
      <c r="F159" s="143" t="s">
        <v>13</v>
      </c>
      <c r="G159" s="12">
        <f t="shared" si="65"/>
        <v>0</v>
      </c>
      <c r="H159" s="12">
        <f>H160</f>
        <v>0</v>
      </c>
      <c r="I159" s="12">
        <f>I160</f>
        <v>0</v>
      </c>
      <c r="J159" s="13"/>
      <c r="K159" s="13"/>
      <c r="L159" s="13"/>
      <c r="M159" s="13"/>
      <c r="N159" s="12">
        <f t="shared" si="66"/>
        <v>0</v>
      </c>
      <c r="O159" s="12">
        <f>O160</f>
        <v>0</v>
      </c>
      <c r="P159" s="12">
        <f>P160</f>
        <v>0</v>
      </c>
    </row>
    <row r="160" spans="2:16" s="11" customFormat="1" ht="62.25" customHeight="1" x14ac:dyDescent="0.25">
      <c r="B160" s="158"/>
      <c r="C160" s="158"/>
      <c r="D160" s="154"/>
      <c r="E160" s="137" t="s">
        <v>32</v>
      </c>
      <c r="F160" s="143" t="s">
        <v>13</v>
      </c>
      <c r="G160" s="12">
        <f t="shared" si="65"/>
        <v>0</v>
      </c>
      <c r="H160" s="12">
        <v>0</v>
      </c>
      <c r="I160" s="12">
        <v>0</v>
      </c>
      <c r="J160" s="13"/>
      <c r="K160" s="13"/>
      <c r="L160" s="13"/>
      <c r="M160" s="13"/>
      <c r="N160" s="12">
        <f t="shared" si="66"/>
        <v>0</v>
      </c>
      <c r="O160" s="12">
        <v>0</v>
      </c>
      <c r="P160" s="12">
        <v>0</v>
      </c>
    </row>
    <row r="161" spans="2:16" s="11" customFormat="1" ht="25.5" hidden="1" customHeight="1" x14ac:dyDescent="0.25">
      <c r="B161" s="153" t="s">
        <v>123</v>
      </c>
      <c r="C161" s="153" t="s">
        <v>124</v>
      </c>
      <c r="D161" s="153" t="s">
        <v>112</v>
      </c>
      <c r="E161" s="137" t="s">
        <v>12</v>
      </c>
      <c r="F161" s="143" t="s">
        <v>13</v>
      </c>
      <c r="G161" s="12">
        <f t="shared" si="65"/>
        <v>0</v>
      </c>
      <c r="H161" s="12">
        <v>0</v>
      </c>
      <c r="I161" s="12">
        <v>0</v>
      </c>
      <c r="J161" s="13"/>
      <c r="K161" s="13"/>
      <c r="L161" s="13"/>
      <c r="M161" s="13"/>
      <c r="N161" s="12">
        <f t="shared" si="66"/>
        <v>0</v>
      </c>
      <c r="O161" s="12">
        <v>0</v>
      </c>
      <c r="P161" s="12">
        <v>0</v>
      </c>
    </row>
    <row r="162" spans="2:16" s="11" customFormat="1" ht="47.25" hidden="1" customHeight="1" x14ac:dyDescent="0.25">
      <c r="B162" s="154"/>
      <c r="C162" s="154"/>
      <c r="D162" s="154"/>
      <c r="E162" s="137"/>
      <c r="F162" s="143" t="s">
        <v>13</v>
      </c>
      <c r="G162" s="12">
        <f t="shared" si="65"/>
        <v>0</v>
      </c>
      <c r="H162" s="12">
        <v>0</v>
      </c>
      <c r="I162" s="12">
        <v>0</v>
      </c>
      <c r="J162" s="13"/>
      <c r="K162" s="13"/>
      <c r="L162" s="13"/>
      <c r="M162" s="13"/>
      <c r="N162" s="12">
        <f t="shared" si="66"/>
        <v>0</v>
      </c>
      <c r="O162" s="12">
        <v>0</v>
      </c>
      <c r="P162" s="12">
        <v>0</v>
      </c>
    </row>
    <row r="163" spans="2:16" s="11" customFormat="1" ht="18.75" customHeight="1" x14ac:dyDescent="0.25">
      <c r="B163" s="153" t="s">
        <v>125</v>
      </c>
      <c r="C163" s="153" t="s">
        <v>126</v>
      </c>
      <c r="D163" s="163" t="s">
        <v>444</v>
      </c>
      <c r="E163" s="137" t="s">
        <v>12</v>
      </c>
      <c r="F163" s="143" t="s">
        <v>13</v>
      </c>
      <c r="G163" s="12">
        <f>SUM(H163:I163)</f>
        <v>344086.9</v>
      </c>
      <c r="H163" s="12">
        <f>H164+H170+H176+H181</f>
        <v>0</v>
      </c>
      <c r="I163" s="12">
        <f>I164+I170+I176+I181</f>
        <v>344086.9</v>
      </c>
      <c r="J163" s="13"/>
      <c r="K163" s="13"/>
      <c r="L163" s="13"/>
      <c r="M163" s="13"/>
      <c r="N163" s="12">
        <f>SUM(O163:P163)</f>
        <v>344086.9</v>
      </c>
      <c r="O163" s="12">
        <f>O164+O170+O176+O181</f>
        <v>0</v>
      </c>
      <c r="P163" s="12">
        <f>P164+P170+P176+P181</f>
        <v>344086.9</v>
      </c>
    </row>
    <row r="164" spans="2:16" s="11" customFormat="1" ht="18.75" customHeight="1" x14ac:dyDescent="0.25">
      <c r="B164" s="155"/>
      <c r="C164" s="155"/>
      <c r="D164" s="164"/>
      <c r="E164" s="153" t="s">
        <v>32</v>
      </c>
      <c r="F164" s="143" t="s">
        <v>33</v>
      </c>
      <c r="G164" s="12">
        <f>SUM(H164:I164)</f>
        <v>52127.5</v>
      </c>
      <c r="H164" s="12">
        <f>SUM(H165:H167)</f>
        <v>0</v>
      </c>
      <c r="I164" s="12">
        <f>I165+I166+I167+I169</f>
        <v>52127.5</v>
      </c>
      <c r="J164" s="13"/>
      <c r="K164" s="13"/>
      <c r="L164" s="13"/>
      <c r="M164" s="13"/>
      <c r="N164" s="12">
        <f>SUM(O164:P164)</f>
        <v>52127.5</v>
      </c>
      <c r="O164" s="12">
        <f>SUM(O165:O167)</f>
        <v>0</v>
      </c>
      <c r="P164" s="12">
        <f>P165+P166+P167+P169</f>
        <v>52127.5</v>
      </c>
    </row>
    <row r="165" spans="2:16" s="11" customFormat="1" ht="18.75" x14ac:dyDescent="0.25">
      <c r="B165" s="155"/>
      <c r="C165" s="155"/>
      <c r="D165" s="164"/>
      <c r="E165" s="155"/>
      <c r="F165" s="143" t="s">
        <v>127</v>
      </c>
      <c r="G165" s="12">
        <f t="shared" ref="G165:G167" si="67">SUM(H165:I165)</f>
        <v>40528</v>
      </c>
      <c r="H165" s="12">
        <f t="shared" ref="H165:I166" si="68">H192</f>
        <v>0</v>
      </c>
      <c r="I165" s="12">
        <f t="shared" si="68"/>
        <v>40528</v>
      </c>
      <c r="J165" s="13"/>
      <c r="K165" s="13"/>
      <c r="L165" s="13"/>
      <c r="M165" s="13"/>
      <c r="N165" s="12">
        <f t="shared" ref="N165:N167" si="69">SUM(O165:P165)</f>
        <v>40528</v>
      </c>
      <c r="O165" s="12">
        <f t="shared" ref="O165:P166" si="70">O192</f>
        <v>0</v>
      </c>
      <c r="P165" s="12">
        <f t="shared" si="70"/>
        <v>40528</v>
      </c>
    </row>
    <row r="166" spans="2:16" s="11" customFormat="1" ht="18.75" x14ac:dyDescent="0.25">
      <c r="B166" s="155"/>
      <c r="C166" s="155"/>
      <c r="D166" s="164"/>
      <c r="E166" s="155"/>
      <c r="F166" s="143" t="s">
        <v>128</v>
      </c>
      <c r="G166" s="12">
        <f t="shared" si="67"/>
        <v>7003</v>
      </c>
      <c r="H166" s="12">
        <f t="shared" si="68"/>
        <v>0</v>
      </c>
      <c r="I166" s="12">
        <f t="shared" si="68"/>
        <v>7003</v>
      </c>
      <c r="J166" s="13"/>
      <c r="K166" s="13"/>
      <c r="L166" s="13"/>
      <c r="M166" s="13"/>
      <c r="N166" s="12">
        <f t="shared" si="69"/>
        <v>7003</v>
      </c>
      <c r="O166" s="12">
        <f t="shared" si="70"/>
        <v>0</v>
      </c>
      <c r="P166" s="12">
        <f t="shared" si="70"/>
        <v>7003</v>
      </c>
    </row>
    <row r="167" spans="2:16" s="11" customFormat="1" ht="18.75" x14ac:dyDescent="0.25">
      <c r="B167" s="155"/>
      <c r="C167" s="155"/>
      <c r="D167" s="164"/>
      <c r="E167" s="155"/>
      <c r="F167" s="143" t="s">
        <v>129</v>
      </c>
      <c r="G167" s="12">
        <f t="shared" si="67"/>
        <v>37</v>
      </c>
      <c r="H167" s="12">
        <f>H194</f>
        <v>0</v>
      </c>
      <c r="I167" s="12">
        <f>I194</f>
        <v>37</v>
      </c>
      <c r="J167" s="13"/>
      <c r="K167" s="13"/>
      <c r="L167" s="13"/>
      <c r="M167" s="13"/>
      <c r="N167" s="12">
        <f t="shared" si="69"/>
        <v>37</v>
      </c>
      <c r="O167" s="12">
        <f>O194</f>
        <v>0</v>
      </c>
      <c r="P167" s="12">
        <f>P194</f>
        <v>37</v>
      </c>
    </row>
    <row r="168" spans="2:16" s="11" customFormat="1" ht="18.75" hidden="1" customHeight="1" x14ac:dyDescent="0.25">
      <c r="B168" s="155"/>
      <c r="C168" s="155"/>
      <c r="D168" s="164"/>
      <c r="E168" s="155"/>
      <c r="F168" s="143" t="s">
        <v>130</v>
      </c>
      <c r="G168" s="12">
        <f t="shared" ref="G168:G169" si="71">SUM(H168:I168)</f>
        <v>4559.5</v>
      </c>
      <c r="H168" s="12">
        <f t="shared" ref="H168:I168" si="72">H195</f>
        <v>0</v>
      </c>
      <c r="I168" s="12">
        <f t="shared" si="72"/>
        <v>4559.5</v>
      </c>
      <c r="J168" s="13"/>
      <c r="K168" s="13"/>
      <c r="L168" s="13"/>
      <c r="M168" s="13"/>
      <c r="N168" s="12">
        <f t="shared" ref="N168:N169" si="73">SUM(O168:P168)</f>
        <v>4559.5</v>
      </c>
      <c r="O168" s="12">
        <f t="shared" ref="O168:P168" si="74">O195</f>
        <v>0</v>
      </c>
      <c r="P168" s="12">
        <f t="shared" si="74"/>
        <v>4559.5</v>
      </c>
    </row>
    <row r="169" spans="2:16" s="11" customFormat="1" ht="18.75" customHeight="1" x14ac:dyDescent="0.25">
      <c r="B169" s="155"/>
      <c r="C169" s="155"/>
      <c r="D169" s="164"/>
      <c r="E169" s="139"/>
      <c r="F169" s="143" t="s">
        <v>482</v>
      </c>
      <c r="G169" s="12">
        <f t="shared" si="71"/>
        <v>4559.5</v>
      </c>
      <c r="H169" s="12">
        <f t="shared" ref="H169" si="75">H196</f>
        <v>0</v>
      </c>
      <c r="I169" s="12">
        <f>I195</f>
        <v>4559.5</v>
      </c>
      <c r="J169" s="13"/>
      <c r="K169" s="13"/>
      <c r="L169" s="13"/>
      <c r="M169" s="13"/>
      <c r="N169" s="12">
        <f t="shared" si="73"/>
        <v>4559.5</v>
      </c>
      <c r="O169" s="12">
        <f t="shared" ref="O169" si="76">O196</f>
        <v>0</v>
      </c>
      <c r="P169" s="12">
        <f>P195</f>
        <v>4559.5</v>
      </c>
    </row>
    <row r="170" spans="2:16" s="11" customFormat="1" ht="18.75" customHeight="1" x14ac:dyDescent="0.25">
      <c r="B170" s="155"/>
      <c r="C170" s="155"/>
      <c r="D170" s="164"/>
      <c r="E170" s="153" t="s">
        <v>16</v>
      </c>
      <c r="F170" s="143" t="s">
        <v>33</v>
      </c>
      <c r="G170" s="12">
        <f>SUM(H170:I170)</f>
        <v>138134.9</v>
      </c>
      <c r="H170" s="12">
        <f>SUM(H171:H174)</f>
        <v>0</v>
      </c>
      <c r="I170" s="12">
        <f>SUM(I171:I175)</f>
        <v>138134.9</v>
      </c>
      <c r="J170" s="13"/>
      <c r="K170" s="13"/>
      <c r="L170" s="13"/>
      <c r="M170" s="13"/>
      <c r="N170" s="12">
        <f>SUM(O170:P170)</f>
        <v>138134.9</v>
      </c>
      <c r="O170" s="12">
        <f>SUM(O171:O174)</f>
        <v>0</v>
      </c>
      <c r="P170" s="12">
        <f>SUM(P171:P175)</f>
        <v>138134.9</v>
      </c>
    </row>
    <row r="171" spans="2:16" s="11" customFormat="1" ht="18.75" x14ac:dyDescent="0.25">
      <c r="B171" s="155"/>
      <c r="C171" s="155"/>
      <c r="D171" s="164"/>
      <c r="E171" s="155"/>
      <c r="F171" s="143" t="s">
        <v>131</v>
      </c>
      <c r="G171" s="12">
        <f t="shared" ref="G171:G175" si="77">SUM(H171:I171)</f>
        <v>29751</v>
      </c>
      <c r="H171" s="12">
        <f t="shared" ref="H171:I172" si="78">H197</f>
        <v>0</v>
      </c>
      <c r="I171" s="12">
        <f t="shared" si="78"/>
        <v>29751</v>
      </c>
      <c r="J171" s="13"/>
      <c r="K171" s="13"/>
      <c r="L171" s="13"/>
      <c r="M171" s="13"/>
      <c r="N171" s="12">
        <f t="shared" ref="N171:N175" si="79">SUM(O171:P171)</f>
        <v>29751</v>
      </c>
      <c r="O171" s="12">
        <f t="shared" ref="O171:P172" si="80">O197</f>
        <v>0</v>
      </c>
      <c r="P171" s="12">
        <f t="shared" si="80"/>
        <v>29751</v>
      </c>
    </row>
    <row r="172" spans="2:16" s="11" customFormat="1" ht="18.75" x14ac:dyDescent="0.25">
      <c r="B172" s="155"/>
      <c r="C172" s="155"/>
      <c r="D172" s="164"/>
      <c r="E172" s="155"/>
      <c r="F172" s="143" t="s">
        <v>132</v>
      </c>
      <c r="G172" s="12">
        <f t="shared" si="77"/>
        <v>9684</v>
      </c>
      <c r="H172" s="12">
        <f t="shared" si="78"/>
        <v>0</v>
      </c>
      <c r="I172" s="12">
        <f t="shared" si="78"/>
        <v>9684</v>
      </c>
      <c r="J172" s="13"/>
      <c r="K172" s="13"/>
      <c r="L172" s="13"/>
      <c r="M172" s="13"/>
      <c r="N172" s="12">
        <f t="shared" si="79"/>
        <v>9684</v>
      </c>
      <c r="O172" s="12">
        <f t="shared" si="80"/>
        <v>0</v>
      </c>
      <c r="P172" s="12">
        <f t="shared" si="80"/>
        <v>9684</v>
      </c>
    </row>
    <row r="173" spans="2:16" s="11" customFormat="1" ht="18.75" x14ac:dyDescent="0.25">
      <c r="B173" s="155"/>
      <c r="C173" s="155"/>
      <c r="D173" s="164"/>
      <c r="E173" s="155"/>
      <c r="F173" s="143" t="s">
        <v>133</v>
      </c>
      <c r="G173" s="12">
        <f t="shared" si="77"/>
        <v>10</v>
      </c>
      <c r="H173" s="12">
        <f>H199</f>
        <v>0</v>
      </c>
      <c r="I173" s="12">
        <f>I199</f>
        <v>10</v>
      </c>
      <c r="J173" s="13"/>
      <c r="K173" s="13"/>
      <c r="L173" s="13"/>
      <c r="M173" s="13"/>
      <c r="N173" s="12">
        <f t="shared" si="79"/>
        <v>10</v>
      </c>
      <c r="O173" s="12">
        <f>O199</f>
        <v>0</v>
      </c>
      <c r="P173" s="12">
        <f>P199</f>
        <v>10</v>
      </c>
    </row>
    <row r="174" spans="2:16" s="11" customFormat="1" ht="18.75" x14ac:dyDescent="0.25">
      <c r="B174" s="155"/>
      <c r="C174" s="155"/>
      <c r="D174" s="164"/>
      <c r="E174" s="155"/>
      <c r="F174" s="143" t="s">
        <v>134</v>
      </c>
      <c r="G174" s="12">
        <f t="shared" si="77"/>
        <v>95466.6</v>
      </c>
      <c r="H174" s="12">
        <f>H238</f>
        <v>0</v>
      </c>
      <c r="I174" s="12">
        <f>I238</f>
        <v>95466.6</v>
      </c>
      <c r="J174" s="13"/>
      <c r="K174" s="13"/>
      <c r="L174" s="13"/>
      <c r="M174" s="13"/>
      <c r="N174" s="12">
        <f t="shared" si="79"/>
        <v>95466.6</v>
      </c>
      <c r="O174" s="12">
        <f>O238</f>
        <v>0</v>
      </c>
      <c r="P174" s="12">
        <f>P238</f>
        <v>95466.6</v>
      </c>
    </row>
    <row r="175" spans="2:16" s="11" customFormat="1" ht="18.75" x14ac:dyDescent="0.25">
      <c r="B175" s="155"/>
      <c r="C175" s="155"/>
      <c r="D175" s="164"/>
      <c r="E175" s="139"/>
      <c r="F175" s="143" t="s">
        <v>483</v>
      </c>
      <c r="G175" s="12">
        <f t="shared" si="77"/>
        <v>3223.3</v>
      </c>
      <c r="H175" s="12">
        <v>0</v>
      </c>
      <c r="I175" s="12">
        <f>I200</f>
        <v>3223.3</v>
      </c>
      <c r="J175" s="13"/>
      <c r="K175" s="13"/>
      <c r="L175" s="13"/>
      <c r="M175" s="13"/>
      <c r="N175" s="12">
        <f t="shared" si="79"/>
        <v>3223.3</v>
      </c>
      <c r="O175" s="12">
        <v>0</v>
      </c>
      <c r="P175" s="12">
        <f>P200</f>
        <v>3223.3</v>
      </c>
    </row>
    <row r="176" spans="2:16" s="11" customFormat="1" ht="18.75" customHeight="1" x14ac:dyDescent="0.25">
      <c r="B176" s="155"/>
      <c r="C176" s="155"/>
      <c r="D176" s="164"/>
      <c r="E176" s="153" t="s">
        <v>24</v>
      </c>
      <c r="F176" s="143" t="s">
        <v>33</v>
      </c>
      <c r="G176" s="12">
        <f>SUM(H176:I176)</f>
        <v>33855.300000000003</v>
      </c>
      <c r="H176" s="12">
        <f>SUM(H177:H179)</f>
        <v>0</v>
      </c>
      <c r="I176" s="12">
        <f>SUM(I177:M180)</f>
        <v>33855.300000000003</v>
      </c>
      <c r="J176" s="13"/>
      <c r="K176" s="13"/>
      <c r="L176" s="13"/>
      <c r="M176" s="13"/>
      <c r="N176" s="12">
        <f>SUM(O176:P176)</f>
        <v>33855.300000000003</v>
      </c>
      <c r="O176" s="12">
        <f>SUM(O177:O179)</f>
        <v>0</v>
      </c>
      <c r="P176" s="12">
        <f>SUM(P177:P180)</f>
        <v>33855.300000000003</v>
      </c>
    </row>
    <row r="177" spans="2:16" s="11" customFormat="1" ht="18.75" x14ac:dyDescent="0.25">
      <c r="B177" s="155"/>
      <c r="C177" s="155"/>
      <c r="D177" s="164"/>
      <c r="E177" s="155"/>
      <c r="F177" s="143" t="s">
        <v>135</v>
      </c>
      <c r="G177" s="12">
        <f t="shared" ref="G177:G179" si="81">SUM(H177:I177)</f>
        <v>28584</v>
      </c>
      <c r="H177" s="12">
        <f t="shared" ref="H177:I178" si="82">H208</f>
        <v>0</v>
      </c>
      <c r="I177" s="12">
        <f t="shared" si="82"/>
        <v>28584</v>
      </c>
      <c r="J177" s="13"/>
      <c r="K177" s="13"/>
      <c r="L177" s="13"/>
      <c r="M177" s="13"/>
      <c r="N177" s="12">
        <f t="shared" ref="N177:N179" si="83">SUM(O177:P177)</f>
        <v>28584</v>
      </c>
      <c r="O177" s="12">
        <f t="shared" ref="O177:P178" si="84">O208</f>
        <v>0</v>
      </c>
      <c r="P177" s="12">
        <f t="shared" si="84"/>
        <v>28584</v>
      </c>
    </row>
    <row r="178" spans="2:16" s="11" customFormat="1" ht="18.75" x14ac:dyDescent="0.25">
      <c r="B178" s="155"/>
      <c r="C178" s="155"/>
      <c r="D178" s="164"/>
      <c r="E178" s="155"/>
      <c r="F178" s="143" t="s">
        <v>136</v>
      </c>
      <c r="G178" s="12">
        <f t="shared" si="81"/>
        <v>1993</v>
      </c>
      <c r="H178" s="12">
        <f t="shared" si="82"/>
        <v>0</v>
      </c>
      <c r="I178" s="12">
        <f t="shared" si="82"/>
        <v>1993</v>
      </c>
      <c r="J178" s="13"/>
      <c r="K178" s="13"/>
      <c r="L178" s="13"/>
      <c r="M178" s="13"/>
      <c r="N178" s="12">
        <f t="shared" si="83"/>
        <v>1993</v>
      </c>
      <c r="O178" s="12">
        <f t="shared" si="84"/>
        <v>0</v>
      </c>
      <c r="P178" s="12">
        <f t="shared" si="84"/>
        <v>1993</v>
      </c>
    </row>
    <row r="179" spans="2:16" s="11" customFormat="1" ht="18.75" x14ac:dyDescent="0.25">
      <c r="B179" s="155"/>
      <c r="C179" s="155"/>
      <c r="D179" s="164"/>
      <c r="E179" s="155"/>
      <c r="F179" s="143" t="s">
        <v>137</v>
      </c>
      <c r="G179" s="12">
        <f t="shared" si="81"/>
        <v>52</v>
      </c>
      <c r="H179" s="12">
        <f>H210</f>
        <v>0</v>
      </c>
      <c r="I179" s="12">
        <f>I210</f>
        <v>52</v>
      </c>
      <c r="J179" s="13"/>
      <c r="K179" s="13"/>
      <c r="L179" s="13"/>
      <c r="M179" s="13"/>
      <c r="N179" s="12">
        <f t="shared" si="83"/>
        <v>52</v>
      </c>
      <c r="O179" s="12">
        <f>O210</f>
        <v>0</v>
      </c>
      <c r="P179" s="12">
        <f>P210</f>
        <v>52</v>
      </c>
    </row>
    <row r="180" spans="2:16" s="11" customFormat="1" ht="18.75" x14ac:dyDescent="0.25">
      <c r="B180" s="155"/>
      <c r="C180" s="155"/>
      <c r="D180" s="164"/>
      <c r="E180" s="139"/>
      <c r="F180" s="143" t="s">
        <v>485</v>
      </c>
      <c r="G180" s="12">
        <f t="shared" ref="G180" si="85">SUM(H180:I180)</f>
        <v>3226.3</v>
      </c>
      <c r="H180" s="12">
        <f>H211</f>
        <v>0</v>
      </c>
      <c r="I180" s="12">
        <f>I211</f>
        <v>3226.3</v>
      </c>
      <c r="J180" s="13"/>
      <c r="K180" s="13"/>
      <c r="L180" s="13"/>
      <c r="M180" s="13"/>
      <c r="N180" s="12">
        <f t="shared" ref="N180" si="86">SUM(O180:P180)</f>
        <v>3226.3</v>
      </c>
      <c r="O180" s="12">
        <f>O211</f>
        <v>0</v>
      </c>
      <c r="P180" s="12">
        <f>P211</f>
        <v>3226.3</v>
      </c>
    </row>
    <row r="181" spans="2:16" s="11" customFormat="1" ht="18.75" customHeight="1" x14ac:dyDescent="0.25">
      <c r="B181" s="155"/>
      <c r="C181" s="155"/>
      <c r="D181" s="164"/>
      <c r="E181" s="153" t="s">
        <v>26</v>
      </c>
      <c r="F181" s="143" t="s">
        <v>33</v>
      </c>
      <c r="G181" s="12">
        <f>SUM(H181:I181)</f>
        <v>119969.20000000001</v>
      </c>
      <c r="H181" s="12">
        <f>SUM(H182:H187)</f>
        <v>0</v>
      </c>
      <c r="I181" s="12">
        <f>SUM(I182:M189)</f>
        <v>119969.20000000001</v>
      </c>
      <c r="J181" s="13"/>
      <c r="K181" s="13"/>
      <c r="L181" s="13"/>
      <c r="M181" s="13"/>
      <c r="N181" s="12">
        <f>SUM(O181:P181)</f>
        <v>119969.20000000001</v>
      </c>
      <c r="O181" s="12">
        <f>SUM(O182:O187)</f>
        <v>0</v>
      </c>
      <c r="P181" s="12">
        <f>SUM(P182:P189)</f>
        <v>119969.20000000001</v>
      </c>
    </row>
    <row r="182" spans="2:16" s="11" customFormat="1" ht="18.75" x14ac:dyDescent="0.25">
      <c r="B182" s="155"/>
      <c r="C182" s="155"/>
      <c r="D182" s="164"/>
      <c r="E182" s="155"/>
      <c r="F182" s="143" t="s">
        <v>138</v>
      </c>
      <c r="G182" s="12">
        <f t="shared" ref="G182:G186" si="87">SUM(H182:I182)</f>
        <v>64890</v>
      </c>
      <c r="H182" s="12">
        <f t="shared" ref="H182:I183" si="88">H202</f>
        <v>0</v>
      </c>
      <c r="I182" s="12">
        <f>I202</f>
        <v>64890</v>
      </c>
      <c r="J182" s="13"/>
      <c r="K182" s="13"/>
      <c r="L182" s="13"/>
      <c r="M182" s="13"/>
      <c r="N182" s="12">
        <f t="shared" ref="N182:N186" si="89">SUM(O182:P182)</f>
        <v>64890</v>
      </c>
      <c r="O182" s="12">
        <f t="shared" ref="O182:P183" si="90">O202</f>
        <v>0</v>
      </c>
      <c r="P182" s="12">
        <f t="shared" si="90"/>
        <v>64890</v>
      </c>
    </row>
    <row r="183" spans="2:16" s="11" customFormat="1" ht="18.75" x14ac:dyDescent="0.25">
      <c r="B183" s="155"/>
      <c r="C183" s="155"/>
      <c r="D183" s="164"/>
      <c r="E183" s="155"/>
      <c r="F183" s="143" t="s">
        <v>139</v>
      </c>
      <c r="G183" s="12">
        <f t="shared" si="87"/>
        <v>2221</v>
      </c>
      <c r="H183" s="12">
        <f t="shared" si="88"/>
        <v>0</v>
      </c>
      <c r="I183" s="12">
        <f t="shared" si="88"/>
        <v>2221</v>
      </c>
      <c r="J183" s="13"/>
      <c r="K183" s="13"/>
      <c r="L183" s="13"/>
      <c r="M183" s="13"/>
      <c r="N183" s="12">
        <f t="shared" si="89"/>
        <v>2221</v>
      </c>
      <c r="O183" s="12">
        <f t="shared" si="90"/>
        <v>0</v>
      </c>
      <c r="P183" s="12">
        <f t="shared" si="90"/>
        <v>2221</v>
      </c>
    </row>
    <row r="184" spans="2:16" s="11" customFormat="1" ht="18.75" x14ac:dyDescent="0.25">
      <c r="B184" s="155"/>
      <c r="C184" s="155"/>
      <c r="D184" s="164"/>
      <c r="E184" s="155"/>
      <c r="F184" s="143" t="s">
        <v>140</v>
      </c>
      <c r="G184" s="12">
        <f t="shared" si="87"/>
        <v>260</v>
      </c>
      <c r="H184" s="12">
        <f>H204</f>
        <v>0</v>
      </c>
      <c r="I184" s="12">
        <f>I204</f>
        <v>260</v>
      </c>
      <c r="J184" s="13"/>
      <c r="K184" s="13"/>
      <c r="L184" s="13"/>
      <c r="M184" s="13"/>
      <c r="N184" s="12">
        <f t="shared" si="89"/>
        <v>260</v>
      </c>
      <c r="O184" s="12">
        <f>O204</f>
        <v>0</v>
      </c>
      <c r="P184" s="12">
        <f>P204</f>
        <v>260</v>
      </c>
    </row>
    <row r="185" spans="2:16" s="11" customFormat="1" ht="18.75" x14ac:dyDescent="0.25">
      <c r="B185" s="155"/>
      <c r="C185" s="155"/>
      <c r="D185" s="164"/>
      <c r="E185" s="155"/>
      <c r="F185" s="143" t="s">
        <v>141</v>
      </c>
      <c r="G185" s="12">
        <f t="shared" si="87"/>
        <v>22259.1</v>
      </c>
      <c r="H185" s="12">
        <f>H245</f>
        <v>0</v>
      </c>
      <c r="I185" s="12">
        <f t="shared" ref="I185:I186" si="91">I247</f>
        <v>22259.1</v>
      </c>
      <c r="J185" s="13"/>
      <c r="K185" s="13"/>
      <c r="L185" s="13"/>
      <c r="M185" s="13"/>
      <c r="N185" s="12">
        <f t="shared" si="89"/>
        <v>22259.1</v>
      </c>
      <c r="O185" s="12">
        <f>O246</f>
        <v>0</v>
      </c>
      <c r="P185" s="12">
        <f t="shared" ref="P185:P186" si="92">P247</f>
        <v>22259.1</v>
      </c>
    </row>
    <row r="186" spans="2:16" s="11" customFormat="1" ht="18.75" x14ac:dyDescent="0.25">
      <c r="B186" s="155"/>
      <c r="C186" s="155"/>
      <c r="D186" s="164"/>
      <c r="E186" s="155"/>
      <c r="F186" s="143" t="s">
        <v>142</v>
      </c>
      <c r="G186" s="12">
        <f t="shared" si="87"/>
        <v>24472.1</v>
      </c>
      <c r="H186" s="12">
        <f>H246</f>
        <v>0</v>
      </c>
      <c r="I186" s="12">
        <f t="shared" si="91"/>
        <v>24472.1</v>
      </c>
      <c r="J186" s="13"/>
      <c r="K186" s="13"/>
      <c r="L186" s="13"/>
      <c r="M186" s="13"/>
      <c r="N186" s="12">
        <f t="shared" si="89"/>
        <v>24472.1</v>
      </c>
      <c r="O186" s="12">
        <f>O247</f>
        <v>0</v>
      </c>
      <c r="P186" s="12">
        <f t="shared" si="92"/>
        <v>24472.1</v>
      </c>
    </row>
    <row r="187" spans="2:16" s="11" customFormat="1" ht="18.75" x14ac:dyDescent="0.25">
      <c r="B187" s="155"/>
      <c r="C187" s="155"/>
      <c r="D187" s="164"/>
      <c r="E187" s="155"/>
      <c r="F187" s="143" t="s">
        <v>143</v>
      </c>
      <c r="G187" s="12">
        <f>SUM(H187:I187)</f>
        <v>5</v>
      </c>
      <c r="H187" s="12">
        <f>H247</f>
        <v>0</v>
      </c>
      <c r="I187" s="12">
        <f>I249</f>
        <v>5</v>
      </c>
      <c r="J187" s="13"/>
      <c r="K187" s="13"/>
      <c r="L187" s="13"/>
      <c r="M187" s="13"/>
      <c r="N187" s="12">
        <f>SUM(O187:P187)</f>
        <v>5</v>
      </c>
      <c r="O187" s="12">
        <f>O248</f>
        <v>0</v>
      </c>
      <c r="P187" s="12">
        <f>P249</f>
        <v>5</v>
      </c>
    </row>
    <row r="188" spans="2:16" s="11" customFormat="1" ht="18.75" x14ac:dyDescent="0.25">
      <c r="B188" s="155"/>
      <c r="C188" s="155"/>
      <c r="D188" s="164"/>
      <c r="E188" s="155"/>
      <c r="F188" s="143" t="s">
        <v>484</v>
      </c>
      <c r="G188" s="12">
        <f>SUM(H188:I188)</f>
        <v>5859</v>
      </c>
      <c r="H188" s="12">
        <v>0</v>
      </c>
      <c r="I188" s="12">
        <f>I205</f>
        <v>5859</v>
      </c>
      <c r="J188" s="13"/>
      <c r="K188" s="13"/>
      <c r="L188" s="13"/>
      <c r="M188" s="13"/>
      <c r="N188" s="12">
        <f>SUM(O188:P188)</f>
        <v>5859</v>
      </c>
      <c r="O188" s="12">
        <v>0</v>
      </c>
      <c r="P188" s="12">
        <f>P205</f>
        <v>5859</v>
      </c>
    </row>
    <row r="189" spans="2:16" s="11" customFormat="1" ht="18.75" x14ac:dyDescent="0.25">
      <c r="B189" s="139"/>
      <c r="C189" s="139"/>
      <c r="D189" s="151"/>
      <c r="E189" s="139"/>
      <c r="F189" s="143" t="s">
        <v>506</v>
      </c>
      <c r="G189" s="12">
        <f t="shared" ref="G189" si="93">H189+I189</f>
        <v>3</v>
      </c>
      <c r="H189" s="12">
        <v>0</v>
      </c>
      <c r="I189" s="12">
        <f>I206</f>
        <v>3</v>
      </c>
      <c r="J189" s="13"/>
      <c r="K189" s="13"/>
      <c r="L189" s="13"/>
      <c r="M189" s="13"/>
      <c r="N189" s="12">
        <f t="shared" ref="N189" si="94">O189+P189</f>
        <v>3</v>
      </c>
      <c r="O189" s="12">
        <v>0</v>
      </c>
      <c r="P189" s="12">
        <f>P206</f>
        <v>3</v>
      </c>
    </row>
    <row r="190" spans="2:16" s="11" customFormat="1" ht="18.75" customHeight="1" x14ac:dyDescent="0.25">
      <c r="B190" s="153" t="s">
        <v>144</v>
      </c>
      <c r="C190" s="153" t="s">
        <v>145</v>
      </c>
      <c r="D190" s="153" t="s">
        <v>146</v>
      </c>
      <c r="E190" s="137" t="s">
        <v>12</v>
      </c>
      <c r="F190" s="143" t="s">
        <v>13</v>
      </c>
      <c r="G190" s="12">
        <f t="shared" ref="G190:G211" si="95">H190+I190</f>
        <v>201884.09999999998</v>
      </c>
      <c r="H190" s="12">
        <f>H191+H196+H201+H207</f>
        <v>0</v>
      </c>
      <c r="I190" s="12">
        <f>I191+I196+I201+I207</f>
        <v>201884.09999999998</v>
      </c>
      <c r="J190" s="13"/>
      <c r="K190" s="13"/>
      <c r="L190" s="13"/>
      <c r="M190" s="13"/>
      <c r="N190" s="12">
        <f t="shared" ref="N190" si="96">O190+P190</f>
        <v>201884.09999999998</v>
      </c>
      <c r="O190" s="12"/>
      <c r="P190" s="12">
        <f>P191+P196+P201+P207</f>
        <v>201884.09999999998</v>
      </c>
    </row>
    <row r="191" spans="2:16" s="11" customFormat="1" ht="18.75" customHeight="1" x14ac:dyDescent="0.25">
      <c r="B191" s="155"/>
      <c r="C191" s="155"/>
      <c r="D191" s="155"/>
      <c r="E191" s="153" t="s">
        <v>32</v>
      </c>
      <c r="F191" s="143" t="s">
        <v>33</v>
      </c>
      <c r="G191" s="12">
        <f>H191+I191</f>
        <v>52127.5</v>
      </c>
      <c r="H191" s="12">
        <f>H192+H193+H194</f>
        <v>0</v>
      </c>
      <c r="I191" s="12">
        <f>SUM(I192:M195)</f>
        <v>52127.5</v>
      </c>
      <c r="J191" s="13"/>
      <c r="K191" s="13"/>
      <c r="L191" s="13"/>
      <c r="M191" s="13"/>
      <c r="N191" s="12">
        <f t="shared" ref="N191:N210" si="97">O191+P191</f>
        <v>52127.5</v>
      </c>
      <c r="O191" s="12">
        <f>O192+O193+O194</f>
        <v>0</v>
      </c>
      <c r="P191" s="12">
        <f>SUM(P192:T195)</f>
        <v>52127.5</v>
      </c>
    </row>
    <row r="192" spans="2:16" s="11" customFormat="1" ht="18.75" customHeight="1" x14ac:dyDescent="0.25">
      <c r="B192" s="155"/>
      <c r="C192" s="155"/>
      <c r="D192" s="155"/>
      <c r="E192" s="155"/>
      <c r="F192" s="143" t="s">
        <v>127</v>
      </c>
      <c r="G192" s="12">
        <f t="shared" si="95"/>
        <v>40528</v>
      </c>
      <c r="H192" s="12">
        <f t="shared" ref="H192:I193" si="98">H213</f>
        <v>0</v>
      </c>
      <c r="I192" s="12">
        <f t="shared" si="98"/>
        <v>40528</v>
      </c>
      <c r="J192" s="13"/>
      <c r="K192" s="13"/>
      <c r="L192" s="13"/>
      <c r="M192" s="13"/>
      <c r="N192" s="12">
        <f t="shared" si="97"/>
        <v>40528</v>
      </c>
      <c r="O192" s="12">
        <v>0</v>
      </c>
      <c r="P192" s="12">
        <f t="shared" ref="P192:P193" si="99">P213</f>
        <v>40528</v>
      </c>
    </row>
    <row r="193" spans="2:16" s="11" customFormat="1" ht="18.75" x14ac:dyDescent="0.25">
      <c r="B193" s="155"/>
      <c r="C193" s="155"/>
      <c r="D193" s="155"/>
      <c r="E193" s="155"/>
      <c r="F193" s="143" t="s">
        <v>128</v>
      </c>
      <c r="G193" s="12">
        <f t="shared" si="95"/>
        <v>7003</v>
      </c>
      <c r="H193" s="12">
        <f t="shared" si="98"/>
        <v>0</v>
      </c>
      <c r="I193" s="12">
        <f t="shared" si="98"/>
        <v>7003</v>
      </c>
      <c r="J193" s="13"/>
      <c r="K193" s="13"/>
      <c r="L193" s="13"/>
      <c r="M193" s="13"/>
      <c r="N193" s="12">
        <f t="shared" si="97"/>
        <v>7003</v>
      </c>
      <c r="O193" s="12">
        <v>0</v>
      </c>
      <c r="P193" s="12">
        <f t="shared" si="99"/>
        <v>7003</v>
      </c>
    </row>
    <row r="194" spans="2:16" s="11" customFormat="1" ht="18.75" x14ac:dyDescent="0.25">
      <c r="B194" s="155"/>
      <c r="C194" s="155"/>
      <c r="D194" s="155"/>
      <c r="E194" s="155"/>
      <c r="F194" s="143" t="s">
        <v>129</v>
      </c>
      <c r="G194" s="12">
        <f t="shared" si="95"/>
        <v>37</v>
      </c>
      <c r="H194" s="12">
        <f>H215</f>
        <v>0</v>
      </c>
      <c r="I194" s="12">
        <f>I215</f>
        <v>37</v>
      </c>
      <c r="J194" s="13"/>
      <c r="K194" s="13"/>
      <c r="L194" s="13"/>
      <c r="M194" s="13"/>
      <c r="N194" s="12">
        <f t="shared" si="97"/>
        <v>37</v>
      </c>
      <c r="O194" s="12">
        <v>0</v>
      </c>
      <c r="P194" s="12">
        <f>P215</f>
        <v>37</v>
      </c>
    </row>
    <row r="195" spans="2:16" s="11" customFormat="1" ht="18.75" x14ac:dyDescent="0.25">
      <c r="B195" s="155"/>
      <c r="C195" s="155"/>
      <c r="D195" s="155"/>
      <c r="E195" s="139"/>
      <c r="F195" s="143" t="s">
        <v>482</v>
      </c>
      <c r="G195" s="12">
        <f t="shared" si="95"/>
        <v>4559.5</v>
      </c>
      <c r="H195" s="12">
        <v>0</v>
      </c>
      <c r="I195" s="12">
        <v>4559.5</v>
      </c>
      <c r="J195" s="13"/>
      <c r="K195" s="13"/>
      <c r="L195" s="13"/>
      <c r="M195" s="13"/>
      <c r="N195" s="12">
        <f t="shared" si="97"/>
        <v>4559.5</v>
      </c>
      <c r="O195" s="12">
        <v>0</v>
      </c>
      <c r="P195" s="12">
        <v>4559.5</v>
      </c>
    </row>
    <row r="196" spans="2:16" s="11" customFormat="1" ht="18.75" customHeight="1" x14ac:dyDescent="0.25">
      <c r="B196" s="155"/>
      <c r="C196" s="155"/>
      <c r="D196" s="155"/>
      <c r="E196" s="153" t="str">
        <f>E217</f>
        <v>Департамент архитектуры и градостроительства Воронежской области</v>
      </c>
      <c r="F196" s="143" t="s">
        <v>33</v>
      </c>
      <c r="G196" s="12">
        <f t="shared" si="95"/>
        <v>42668.3</v>
      </c>
      <c r="H196" s="12">
        <f>H197+H198+H199</f>
        <v>0</v>
      </c>
      <c r="I196" s="12">
        <f>SUM(I197:I200)</f>
        <v>42668.3</v>
      </c>
      <c r="J196" s="13"/>
      <c r="K196" s="13"/>
      <c r="L196" s="13"/>
      <c r="M196" s="13"/>
      <c r="N196" s="12">
        <f t="shared" si="97"/>
        <v>42668.3</v>
      </c>
      <c r="O196" s="12">
        <f>O197+O198+O199</f>
        <v>0</v>
      </c>
      <c r="P196" s="12">
        <f>SUM(P197:P200)</f>
        <v>42668.3</v>
      </c>
    </row>
    <row r="197" spans="2:16" s="11" customFormat="1" ht="18.75" x14ac:dyDescent="0.25">
      <c r="B197" s="155"/>
      <c r="C197" s="155"/>
      <c r="D197" s="155"/>
      <c r="E197" s="155"/>
      <c r="F197" s="143" t="s">
        <v>131</v>
      </c>
      <c r="G197" s="12">
        <f t="shared" si="95"/>
        <v>29751</v>
      </c>
      <c r="H197" s="12">
        <f>H218</f>
        <v>0</v>
      </c>
      <c r="I197" s="12">
        <f t="shared" ref="I197:I198" si="100">I218</f>
        <v>29751</v>
      </c>
      <c r="J197" s="13"/>
      <c r="K197" s="13"/>
      <c r="L197" s="13"/>
      <c r="M197" s="13"/>
      <c r="N197" s="12">
        <f t="shared" si="97"/>
        <v>29751</v>
      </c>
      <c r="O197" s="12">
        <v>0</v>
      </c>
      <c r="P197" s="12">
        <f>P218</f>
        <v>29751</v>
      </c>
    </row>
    <row r="198" spans="2:16" s="11" customFormat="1" ht="18.75" x14ac:dyDescent="0.25">
      <c r="B198" s="155"/>
      <c r="C198" s="155"/>
      <c r="D198" s="155"/>
      <c r="E198" s="155"/>
      <c r="F198" s="143" t="s">
        <v>132</v>
      </c>
      <c r="G198" s="12">
        <f t="shared" si="95"/>
        <v>9684</v>
      </c>
      <c r="H198" s="12">
        <f>H219</f>
        <v>0</v>
      </c>
      <c r="I198" s="12">
        <f t="shared" si="100"/>
        <v>9684</v>
      </c>
      <c r="J198" s="13"/>
      <c r="K198" s="13"/>
      <c r="L198" s="13"/>
      <c r="M198" s="13"/>
      <c r="N198" s="12">
        <f t="shared" si="97"/>
        <v>9684</v>
      </c>
      <c r="O198" s="12">
        <v>0</v>
      </c>
      <c r="P198" s="12">
        <f>P219</f>
        <v>9684</v>
      </c>
    </row>
    <row r="199" spans="2:16" s="11" customFormat="1" ht="18.75" x14ac:dyDescent="0.25">
      <c r="B199" s="155"/>
      <c r="C199" s="155"/>
      <c r="D199" s="155"/>
      <c r="E199" s="155"/>
      <c r="F199" s="143" t="s">
        <v>133</v>
      </c>
      <c r="G199" s="12">
        <f t="shared" si="95"/>
        <v>10</v>
      </c>
      <c r="H199" s="12">
        <f>H220</f>
        <v>0</v>
      </c>
      <c r="I199" s="12">
        <f>I220</f>
        <v>10</v>
      </c>
      <c r="J199" s="13"/>
      <c r="K199" s="13"/>
      <c r="L199" s="13"/>
      <c r="M199" s="13"/>
      <c r="N199" s="12">
        <f t="shared" si="97"/>
        <v>10</v>
      </c>
      <c r="O199" s="12">
        <v>0</v>
      </c>
      <c r="P199" s="12">
        <f>P220</f>
        <v>10</v>
      </c>
    </row>
    <row r="200" spans="2:16" s="11" customFormat="1" ht="18.75" x14ac:dyDescent="0.25">
      <c r="B200" s="155"/>
      <c r="C200" s="155"/>
      <c r="D200" s="155"/>
      <c r="E200" s="139"/>
      <c r="F200" s="143" t="s">
        <v>483</v>
      </c>
      <c r="G200" s="12">
        <f t="shared" ref="G200" si="101">H200+I200</f>
        <v>3223.3</v>
      </c>
      <c r="H200" s="12">
        <f>H221</f>
        <v>0</v>
      </c>
      <c r="I200" s="12">
        <f>I221</f>
        <v>3223.3</v>
      </c>
      <c r="J200" s="13"/>
      <c r="K200" s="13"/>
      <c r="L200" s="13"/>
      <c r="M200" s="13"/>
      <c r="N200" s="12">
        <f t="shared" ref="N200" si="102">O200+P200</f>
        <v>3224.3</v>
      </c>
      <c r="O200" s="12">
        <v>1</v>
      </c>
      <c r="P200" s="12">
        <f>P221</f>
        <v>3223.3</v>
      </c>
    </row>
    <row r="201" spans="2:16" s="11" customFormat="1" ht="18.75" customHeight="1" x14ac:dyDescent="0.25">
      <c r="B201" s="155"/>
      <c r="C201" s="155"/>
      <c r="D201" s="155"/>
      <c r="E201" s="153" t="str">
        <f>E222</f>
        <v>Государственная жилищная инспекция Воронежской области</v>
      </c>
      <c r="F201" s="143" t="s">
        <v>33</v>
      </c>
      <c r="G201" s="12">
        <f t="shared" si="95"/>
        <v>73233</v>
      </c>
      <c r="H201" s="12">
        <f>H202+H203+H204</f>
        <v>0</v>
      </c>
      <c r="I201" s="12">
        <f>SUM(I202:I206)</f>
        <v>73233</v>
      </c>
      <c r="J201" s="13"/>
      <c r="K201" s="13"/>
      <c r="L201" s="13"/>
      <c r="M201" s="13"/>
      <c r="N201" s="12">
        <f t="shared" si="97"/>
        <v>73233</v>
      </c>
      <c r="O201" s="12">
        <f>O202+O203+O204</f>
        <v>0</v>
      </c>
      <c r="P201" s="12">
        <f>SUM(P202:P206)</f>
        <v>73233</v>
      </c>
    </row>
    <row r="202" spans="2:16" s="11" customFormat="1" ht="18.75" x14ac:dyDescent="0.25">
      <c r="B202" s="155"/>
      <c r="C202" s="155"/>
      <c r="D202" s="155"/>
      <c r="E202" s="155"/>
      <c r="F202" s="143" t="s">
        <v>138</v>
      </c>
      <c r="G202" s="12">
        <f t="shared" si="95"/>
        <v>64890</v>
      </c>
      <c r="H202" s="12">
        <f t="shared" ref="H202:I203" si="103">H223</f>
        <v>0</v>
      </c>
      <c r="I202" s="12">
        <f t="shared" si="103"/>
        <v>64890</v>
      </c>
      <c r="J202" s="13"/>
      <c r="K202" s="13"/>
      <c r="L202" s="13"/>
      <c r="M202" s="13"/>
      <c r="N202" s="12">
        <f t="shared" si="97"/>
        <v>64890</v>
      </c>
      <c r="O202" s="12">
        <v>0</v>
      </c>
      <c r="P202" s="12">
        <f t="shared" ref="P202:P203" si="104">P223</f>
        <v>64890</v>
      </c>
    </row>
    <row r="203" spans="2:16" s="11" customFormat="1" ht="18.75" x14ac:dyDescent="0.25">
      <c r="B203" s="155"/>
      <c r="C203" s="155"/>
      <c r="D203" s="155"/>
      <c r="E203" s="155"/>
      <c r="F203" s="143" t="s">
        <v>139</v>
      </c>
      <c r="G203" s="12">
        <f t="shared" si="95"/>
        <v>2221</v>
      </c>
      <c r="H203" s="12">
        <f t="shared" si="103"/>
        <v>0</v>
      </c>
      <c r="I203" s="12">
        <f t="shared" si="103"/>
        <v>2221</v>
      </c>
      <c r="J203" s="13"/>
      <c r="K203" s="13"/>
      <c r="L203" s="13"/>
      <c r="M203" s="13"/>
      <c r="N203" s="12">
        <f t="shared" si="97"/>
        <v>2221</v>
      </c>
      <c r="O203" s="12">
        <v>0</v>
      </c>
      <c r="P203" s="12">
        <f t="shared" si="104"/>
        <v>2221</v>
      </c>
    </row>
    <row r="204" spans="2:16" s="11" customFormat="1" ht="18.75" x14ac:dyDescent="0.25">
      <c r="B204" s="155"/>
      <c r="C204" s="155"/>
      <c r="D204" s="155"/>
      <c r="E204" s="155"/>
      <c r="F204" s="143" t="s">
        <v>140</v>
      </c>
      <c r="G204" s="12">
        <f t="shared" si="95"/>
        <v>260</v>
      </c>
      <c r="H204" s="12">
        <f>H225</f>
        <v>0</v>
      </c>
      <c r="I204" s="12">
        <f>I225</f>
        <v>260</v>
      </c>
      <c r="J204" s="13"/>
      <c r="K204" s="13"/>
      <c r="L204" s="13"/>
      <c r="M204" s="13"/>
      <c r="N204" s="12">
        <f t="shared" si="97"/>
        <v>260</v>
      </c>
      <c r="O204" s="12">
        <v>0</v>
      </c>
      <c r="P204" s="12">
        <f>P225</f>
        <v>260</v>
      </c>
    </row>
    <row r="205" spans="2:16" s="11" customFormat="1" ht="18.75" x14ac:dyDescent="0.25">
      <c r="B205" s="155"/>
      <c r="C205" s="155"/>
      <c r="D205" s="155"/>
      <c r="E205" s="139"/>
      <c r="F205" s="143" t="s">
        <v>484</v>
      </c>
      <c r="G205" s="12">
        <f t="shared" si="95"/>
        <v>5859</v>
      </c>
      <c r="H205" s="12">
        <f>H226</f>
        <v>0</v>
      </c>
      <c r="I205" s="12">
        <f>I226</f>
        <v>5859</v>
      </c>
      <c r="J205" s="13"/>
      <c r="K205" s="13"/>
      <c r="L205" s="13"/>
      <c r="M205" s="13"/>
      <c r="N205" s="12">
        <f t="shared" ref="N205:N206" si="105">O205+P205</f>
        <v>5860</v>
      </c>
      <c r="O205" s="12">
        <v>1</v>
      </c>
      <c r="P205" s="12">
        <f>P226</f>
        <v>5859</v>
      </c>
    </row>
    <row r="206" spans="2:16" s="11" customFormat="1" ht="18.75" x14ac:dyDescent="0.25">
      <c r="B206" s="155"/>
      <c r="C206" s="155"/>
      <c r="D206" s="155"/>
      <c r="E206" s="139"/>
      <c r="F206" s="143" t="s">
        <v>506</v>
      </c>
      <c r="G206" s="12">
        <f t="shared" si="95"/>
        <v>3</v>
      </c>
      <c r="H206" s="12">
        <v>0</v>
      </c>
      <c r="I206" s="12">
        <f>I227</f>
        <v>3</v>
      </c>
      <c r="J206" s="13"/>
      <c r="K206" s="13"/>
      <c r="L206" s="13"/>
      <c r="M206" s="13"/>
      <c r="N206" s="12">
        <f t="shared" si="105"/>
        <v>3</v>
      </c>
      <c r="O206" s="12">
        <v>0</v>
      </c>
      <c r="P206" s="12">
        <f>P227</f>
        <v>3</v>
      </c>
    </row>
    <row r="207" spans="2:16" s="11" customFormat="1" ht="18.75" customHeight="1" x14ac:dyDescent="0.25">
      <c r="B207" s="155"/>
      <c r="C207" s="155"/>
      <c r="D207" s="155"/>
      <c r="E207" s="153" t="str">
        <f>E228</f>
        <v>Инспекция государственного строительного надзора Воронежской области</v>
      </c>
      <c r="F207" s="143" t="s">
        <v>33</v>
      </c>
      <c r="G207" s="12">
        <f t="shared" si="95"/>
        <v>33855.300000000003</v>
      </c>
      <c r="H207" s="12">
        <f>H208+H209+H210</f>
        <v>0</v>
      </c>
      <c r="I207" s="12">
        <f>SUM(I208:I211)</f>
        <v>33855.300000000003</v>
      </c>
      <c r="J207" s="13"/>
      <c r="K207" s="13"/>
      <c r="L207" s="13"/>
      <c r="M207" s="13"/>
      <c r="N207" s="12">
        <f t="shared" si="97"/>
        <v>33855.300000000003</v>
      </c>
      <c r="O207" s="12">
        <v>0</v>
      </c>
      <c r="P207" s="12">
        <f>SUM(P208:P211)</f>
        <v>33855.300000000003</v>
      </c>
    </row>
    <row r="208" spans="2:16" s="11" customFormat="1" ht="18.75" customHeight="1" x14ac:dyDescent="0.25">
      <c r="B208" s="155"/>
      <c r="C208" s="155"/>
      <c r="D208" s="155"/>
      <c r="E208" s="155"/>
      <c r="F208" s="143" t="s">
        <v>135</v>
      </c>
      <c r="G208" s="12">
        <f t="shared" si="95"/>
        <v>28584</v>
      </c>
      <c r="H208" s="12">
        <f t="shared" ref="H208:I209" si="106">H229</f>
        <v>0</v>
      </c>
      <c r="I208" s="12">
        <f t="shared" si="106"/>
        <v>28584</v>
      </c>
      <c r="J208" s="13"/>
      <c r="K208" s="13"/>
      <c r="L208" s="13"/>
      <c r="M208" s="13"/>
      <c r="N208" s="12">
        <f t="shared" si="97"/>
        <v>28584</v>
      </c>
      <c r="O208" s="12">
        <v>0</v>
      </c>
      <c r="P208" s="12">
        <f t="shared" ref="P208:P209" si="107">P229</f>
        <v>28584</v>
      </c>
    </row>
    <row r="209" spans="2:16" s="11" customFormat="1" ht="18.75" x14ac:dyDescent="0.25">
      <c r="B209" s="155"/>
      <c r="C209" s="155"/>
      <c r="D209" s="155"/>
      <c r="E209" s="155"/>
      <c r="F209" s="143" t="s">
        <v>136</v>
      </c>
      <c r="G209" s="12">
        <f t="shared" si="95"/>
        <v>1993</v>
      </c>
      <c r="H209" s="12">
        <f t="shared" si="106"/>
        <v>0</v>
      </c>
      <c r="I209" s="12">
        <f t="shared" si="106"/>
        <v>1993</v>
      </c>
      <c r="J209" s="13"/>
      <c r="K209" s="13"/>
      <c r="L209" s="13"/>
      <c r="M209" s="13"/>
      <c r="N209" s="12">
        <f t="shared" si="97"/>
        <v>1993</v>
      </c>
      <c r="O209" s="12">
        <v>0</v>
      </c>
      <c r="P209" s="12">
        <f t="shared" si="107"/>
        <v>1993</v>
      </c>
    </row>
    <row r="210" spans="2:16" s="11" customFormat="1" ht="18.75" x14ac:dyDescent="0.25">
      <c r="B210" s="155"/>
      <c r="C210" s="155"/>
      <c r="D210" s="155"/>
      <c r="E210" s="155"/>
      <c r="F210" s="143" t="s">
        <v>137</v>
      </c>
      <c r="G210" s="12">
        <f t="shared" si="95"/>
        <v>52</v>
      </c>
      <c r="H210" s="12">
        <f>H231</f>
        <v>0</v>
      </c>
      <c r="I210" s="12">
        <f>I231</f>
        <v>52</v>
      </c>
      <c r="J210" s="13"/>
      <c r="K210" s="13"/>
      <c r="L210" s="13"/>
      <c r="M210" s="13"/>
      <c r="N210" s="12">
        <f t="shared" si="97"/>
        <v>52</v>
      </c>
      <c r="O210" s="12">
        <v>0</v>
      </c>
      <c r="P210" s="12">
        <f>P231</f>
        <v>52</v>
      </c>
    </row>
    <row r="211" spans="2:16" s="11" customFormat="1" ht="18.75" x14ac:dyDescent="0.25">
      <c r="B211" s="130"/>
      <c r="C211" s="130"/>
      <c r="D211" s="150"/>
      <c r="E211" s="139"/>
      <c r="F211" s="143" t="s">
        <v>485</v>
      </c>
      <c r="G211" s="12">
        <f t="shared" si="95"/>
        <v>3226.3</v>
      </c>
      <c r="H211" s="12">
        <v>0</v>
      </c>
      <c r="I211" s="12">
        <f>I232</f>
        <v>3226.3</v>
      </c>
      <c r="J211" s="13"/>
      <c r="K211" s="13"/>
      <c r="L211" s="13"/>
      <c r="M211" s="13"/>
      <c r="N211" s="12">
        <f t="shared" ref="N211" si="108">O211+P211</f>
        <v>3226.3</v>
      </c>
      <c r="O211" s="12">
        <v>0</v>
      </c>
      <c r="P211" s="12">
        <f>P232</f>
        <v>3226.3</v>
      </c>
    </row>
    <row r="212" spans="2:16" s="11" customFormat="1" ht="18.75" customHeight="1" x14ac:dyDescent="0.25">
      <c r="B212" s="156" t="s">
        <v>147</v>
      </c>
      <c r="C212" s="153" t="s">
        <v>148</v>
      </c>
      <c r="D212" s="153" t="s">
        <v>149</v>
      </c>
      <c r="E212" s="153" t="s">
        <v>32</v>
      </c>
      <c r="F212" s="143" t="s">
        <v>33</v>
      </c>
      <c r="G212" s="12">
        <f t="shared" ref="G212:G230" si="109">H212+I212</f>
        <v>52127.5</v>
      </c>
      <c r="H212" s="12">
        <v>0</v>
      </c>
      <c r="I212" s="12">
        <f>I213+I214+I215+I216</f>
        <v>52127.5</v>
      </c>
      <c r="J212" s="13"/>
      <c r="K212" s="13"/>
      <c r="L212" s="13"/>
      <c r="M212" s="13"/>
      <c r="N212" s="12">
        <f t="shared" ref="N212:N230" si="110">O212+P212</f>
        <v>52127.5</v>
      </c>
      <c r="O212" s="12">
        <v>0</v>
      </c>
      <c r="P212" s="12">
        <f>P213+P214+P215+P216</f>
        <v>52127.5</v>
      </c>
    </row>
    <row r="213" spans="2:16" s="11" customFormat="1" ht="18.75" x14ac:dyDescent="0.25">
      <c r="B213" s="157"/>
      <c r="C213" s="155"/>
      <c r="D213" s="155"/>
      <c r="E213" s="155"/>
      <c r="F213" s="143" t="s">
        <v>127</v>
      </c>
      <c r="G213" s="12">
        <f t="shared" si="109"/>
        <v>40528</v>
      </c>
      <c r="H213" s="12">
        <v>0</v>
      </c>
      <c r="I213" s="12">
        <v>40528</v>
      </c>
      <c r="J213" s="13"/>
      <c r="K213" s="13"/>
      <c r="L213" s="13"/>
      <c r="M213" s="13"/>
      <c r="N213" s="12">
        <f t="shared" si="110"/>
        <v>40528</v>
      </c>
      <c r="O213" s="12">
        <v>0</v>
      </c>
      <c r="P213" s="12">
        <v>40528</v>
      </c>
    </row>
    <row r="214" spans="2:16" s="11" customFormat="1" ht="18.75" x14ac:dyDescent="0.25">
      <c r="B214" s="157"/>
      <c r="C214" s="155"/>
      <c r="D214" s="155"/>
      <c r="E214" s="155"/>
      <c r="F214" s="143" t="s">
        <v>128</v>
      </c>
      <c r="G214" s="12">
        <f t="shared" si="109"/>
        <v>7003</v>
      </c>
      <c r="H214" s="12">
        <v>0</v>
      </c>
      <c r="I214" s="12">
        <v>7003</v>
      </c>
      <c r="J214" s="13"/>
      <c r="K214" s="13"/>
      <c r="L214" s="13"/>
      <c r="M214" s="13"/>
      <c r="N214" s="12">
        <f t="shared" si="110"/>
        <v>7003</v>
      </c>
      <c r="O214" s="12">
        <v>0</v>
      </c>
      <c r="P214" s="12">
        <v>7003</v>
      </c>
    </row>
    <row r="215" spans="2:16" s="11" customFormat="1" ht="18.75" x14ac:dyDescent="0.25">
      <c r="B215" s="157"/>
      <c r="C215" s="155"/>
      <c r="D215" s="155"/>
      <c r="E215" s="155"/>
      <c r="F215" s="143" t="s">
        <v>129</v>
      </c>
      <c r="G215" s="12">
        <f t="shared" si="109"/>
        <v>37</v>
      </c>
      <c r="H215" s="12">
        <v>0</v>
      </c>
      <c r="I215" s="12">
        <v>37</v>
      </c>
      <c r="J215" s="13"/>
      <c r="K215" s="13"/>
      <c r="L215" s="13"/>
      <c r="M215" s="13"/>
      <c r="N215" s="12">
        <f t="shared" si="110"/>
        <v>37</v>
      </c>
      <c r="O215" s="12">
        <v>0</v>
      </c>
      <c r="P215" s="12">
        <v>37</v>
      </c>
    </row>
    <row r="216" spans="2:16" s="11" customFormat="1" ht="18.75" x14ac:dyDescent="0.25">
      <c r="B216" s="131"/>
      <c r="C216" s="130"/>
      <c r="D216" s="150"/>
      <c r="E216" s="139"/>
      <c r="F216" s="143" t="s">
        <v>482</v>
      </c>
      <c r="G216" s="12">
        <f t="shared" si="109"/>
        <v>4559.5</v>
      </c>
      <c r="H216" s="12">
        <v>0</v>
      </c>
      <c r="I216" s="12">
        <v>4559.5</v>
      </c>
      <c r="J216" s="13"/>
      <c r="K216" s="13"/>
      <c r="L216" s="13"/>
      <c r="M216" s="13"/>
      <c r="N216" s="12">
        <f t="shared" si="110"/>
        <v>4559.5</v>
      </c>
      <c r="O216" s="12">
        <v>0</v>
      </c>
      <c r="P216" s="12">
        <v>4559.5</v>
      </c>
    </row>
    <row r="217" spans="2:16" s="11" customFormat="1" ht="18.75" customHeight="1" x14ac:dyDescent="0.25">
      <c r="B217" s="156" t="s">
        <v>150</v>
      </c>
      <c r="C217" s="153" t="s">
        <v>151</v>
      </c>
      <c r="D217" s="153" t="s">
        <v>152</v>
      </c>
      <c r="E217" s="153" t="s">
        <v>16</v>
      </c>
      <c r="F217" s="143" t="s">
        <v>33</v>
      </c>
      <c r="G217" s="12">
        <f>H217+I217</f>
        <v>42668.3</v>
      </c>
      <c r="H217" s="12">
        <v>0</v>
      </c>
      <c r="I217" s="12">
        <f>I218+I219+I220+I221</f>
        <v>42668.3</v>
      </c>
      <c r="J217" s="12">
        <f t="shared" ref="J217:O217" si="111">J218+J219+J220</f>
        <v>0</v>
      </c>
      <c r="K217" s="12">
        <f t="shared" si="111"/>
        <v>0</v>
      </c>
      <c r="L217" s="12">
        <f t="shared" si="111"/>
        <v>0</v>
      </c>
      <c r="M217" s="12">
        <f t="shared" si="111"/>
        <v>0</v>
      </c>
      <c r="N217" s="12">
        <f>O217+P217</f>
        <v>42668.3</v>
      </c>
      <c r="O217" s="12">
        <f t="shared" si="111"/>
        <v>0</v>
      </c>
      <c r="P217" s="12">
        <f>P218+P219+P220+P221</f>
        <v>42668.3</v>
      </c>
    </row>
    <row r="218" spans="2:16" s="11" customFormat="1" ht="18.75" x14ac:dyDescent="0.25">
      <c r="B218" s="157"/>
      <c r="C218" s="155"/>
      <c r="D218" s="155"/>
      <c r="E218" s="155"/>
      <c r="F218" s="143" t="s">
        <v>131</v>
      </c>
      <c r="G218" s="12">
        <f t="shared" si="109"/>
        <v>29751</v>
      </c>
      <c r="H218" s="12">
        <v>0</v>
      </c>
      <c r="I218" s="12">
        <v>29751</v>
      </c>
      <c r="J218" s="13"/>
      <c r="K218" s="13"/>
      <c r="L218" s="13"/>
      <c r="M218" s="13"/>
      <c r="N218" s="12">
        <f t="shared" si="110"/>
        <v>29751</v>
      </c>
      <c r="O218" s="12">
        <v>0</v>
      </c>
      <c r="P218" s="12">
        <v>29751</v>
      </c>
    </row>
    <row r="219" spans="2:16" s="11" customFormat="1" ht="18.75" x14ac:dyDescent="0.25">
      <c r="B219" s="157"/>
      <c r="C219" s="155"/>
      <c r="D219" s="155"/>
      <c r="E219" s="155"/>
      <c r="F219" s="143" t="s">
        <v>132</v>
      </c>
      <c r="G219" s="12">
        <f t="shared" si="109"/>
        <v>9684</v>
      </c>
      <c r="H219" s="12">
        <v>0</v>
      </c>
      <c r="I219" s="12">
        <v>9684</v>
      </c>
      <c r="J219" s="13"/>
      <c r="K219" s="13"/>
      <c r="L219" s="13"/>
      <c r="M219" s="13"/>
      <c r="N219" s="12">
        <f t="shared" si="110"/>
        <v>9684</v>
      </c>
      <c r="O219" s="12">
        <v>0</v>
      </c>
      <c r="P219" s="12">
        <v>9684</v>
      </c>
    </row>
    <row r="220" spans="2:16" s="11" customFormat="1" ht="18.75" x14ac:dyDescent="0.25">
      <c r="B220" s="157"/>
      <c r="C220" s="155"/>
      <c r="D220" s="155"/>
      <c r="E220" s="155"/>
      <c r="F220" s="143" t="s">
        <v>133</v>
      </c>
      <c r="G220" s="12">
        <f t="shared" si="109"/>
        <v>10</v>
      </c>
      <c r="H220" s="12">
        <v>0</v>
      </c>
      <c r="I220" s="12">
        <v>10</v>
      </c>
      <c r="J220" s="13"/>
      <c r="K220" s="13"/>
      <c r="L220" s="13"/>
      <c r="M220" s="13"/>
      <c r="N220" s="12">
        <f t="shared" si="110"/>
        <v>10</v>
      </c>
      <c r="O220" s="12">
        <v>0</v>
      </c>
      <c r="P220" s="12">
        <v>10</v>
      </c>
    </row>
    <row r="221" spans="2:16" s="11" customFormat="1" ht="18.75" x14ac:dyDescent="0.25">
      <c r="B221" s="131"/>
      <c r="C221" s="130"/>
      <c r="D221" s="150"/>
      <c r="E221" s="139"/>
      <c r="F221" s="143" t="s">
        <v>483</v>
      </c>
      <c r="G221" s="12">
        <f t="shared" si="109"/>
        <v>3223.3</v>
      </c>
      <c r="H221" s="12">
        <v>0</v>
      </c>
      <c r="I221" s="12">
        <v>3223.3</v>
      </c>
      <c r="J221" s="13"/>
      <c r="K221" s="13"/>
      <c r="L221" s="13"/>
      <c r="M221" s="13"/>
      <c r="N221" s="12">
        <f t="shared" si="110"/>
        <v>3223.3</v>
      </c>
      <c r="O221" s="12">
        <v>0</v>
      </c>
      <c r="P221" s="12">
        <v>3223.3</v>
      </c>
    </row>
    <row r="222" spans="2:16" s="11" customFormat="1" ht="18.75" customHeight="1" x14ac:dyDescent="0.25">
      <c r="B222" s="156" t="s">
        <v>153</v>
      </c>
      <c r="C222" s="153" t="s">
        <v>154</v>
      </c>
      <c r="D222" s="153" t="s">
        <v>155</v>
      </c>
      <c r="E222" s="153" t="s">
        <v>26</v>
      </c>
      <c r="F222" s="143" t="s">
        <v>33</v>
      </c>
      <c r="G222" s="12">
        <f t="shared" si="109"/>
        <v>73233</v>
      </c>
      <c r="H222" s="12">
        <v>0</v>
      </c>
      <c r="I222" s="12">
        <f>I223+I224+I225+I226+I227</f>
        <v>73233</v>
      </c>
      <c r="J222" s="13"/>
      <c r="K222" s="13"/>
      <c r="L222" s="13"/>
      <c r="M222" s="13"/>
      <c r="N222" s="12">
        <f>N223+N224+N225+N226+N227</f>
        <v>73233</v>
      </c>
      <c r="O222" s="12">
        <v>0</v>
      </c>
      <c r="P222" s="12">
        <f>P223+P224+P225+P226+P227</f>
        <v>73233</v>
      </c>
    </row>
    <row r="223" spans="2:16" s="11" customFormat="1" ht="18.75" x14ac:dyDescent="0.25">
      <c r="B223" s="157"/>
      <c r="C223" s="155"/>
      <c r="D223" s="155"/>
      <c r="E223" s="155"/>
      <c r="F223" s="143" t="s">
        <v>138</v>
      </c>
      <c r="G223" s="12">
        <f t="shared" si="109"/>
        <v>64890</v>
      </c>
      <c r="H223" s="12">
        <v>0</v>
      </c>
      <c r="I223" s="12">
        <v>64890</v>
      </c>
      <c r="J223" s="13"/>
      <c r="K223" s="13"/>
      <c r="L223" s="13"/>
      <c r="M223" s="13"/>
      <c r="N223" s="12">
        <f t="shared" si="110"/>
        <v>64890</v>
      </c>
      <c r="O223" s="12">
        <v>0</v>
      </c>
      <c r="P223" s="12">
        <v>64890</v>
      </c>
    </row>
    <row r="224" spans="2:16" s="11" customFormat="1" ht="18.75" x14ac:dyDescent="0.25">
      <c r="B224" s="157"/>
      <c r="C224" s="155"/>
      <c r="D224" s="155"/>
      <c r="E224" s="155"/>
      <c r="F224" s="143" t="s">
        <v>139</v>
      </c>
      <c r="G224" s="12">
        <f t="shared" si="109"/>
        <v>2221</v>
      </c>
      <c r="H224" s="12">
        <v>0</v>
      </c>
      <c r="I224" s="12">
        <v>2221</v>
      </c>
      <c r="J224" s="13"/>
      <c r="K224" s="13"/>
      <c r="L224" s="13"/>
      <c r="M224" s="13"/>
      <c r="N224" s="12">
        <f t="shared" si="110"/>
        <v>2221</v>
      </c>
      <c r="O224" s="12">
        <v>0</v>
      </c>
      <c r="P224" s="12">
        <v>2221</v>
      </c>
    </row>
    <row r="225" spans="2:16" s="11" customFormat="1" ht="18.75" x14ac:dyDescent="0.25">
      <c r="B225" s="157"/>
      <c r="C225" s="155"/>
      <c r="D225" s="155"/>
      <c r="E225" s="155"/>
      <c r="F225" s="143" t="s">
        <v>140</v>
      </c>
      <c r="G225" s="12">
        <f t="shared" si="109"/>
        <v>260</v>
      </c>
      <c r="H225" s="12">
        <v>0</v>
      </c>
      <c r="I225" s="12">
        <v>260</v>
      </c>
      <c r="J225" s="13"/>
      <c r="K225" s="13"/>
      <c r="L225" s="13"/>
      <c r="M225" s="13"/>
      <c r="N225" s="12">
        <f t="shared" si="110"/>
        <v>260</v>
      </c>
      <c r="O225" s="12">
        <v>0</v>
      </c>
      <c r="P225" s="12">
        <v>260</v>
      </c>
    </row>
    <row r="226" spans="2:16" s="11" customFormat="1" ht="18.75" x14ac:dyDescent="0.25">
      <c r="B226" s="131"/>
      <c r="C226" s="130"/>
      <c r="D226" s="150"/>
      <c r="E226" s="139"/>
      <c r="F226" s="143" t="s">
        <v>484</v>
      </c>
      <c r="G226" s="12">
        <f t="shared" si="109"/>
        <v>5859</v>
      </c>
      <c r="H226" s="12">
        <v>0</v>
      </c>
      <c r="I226" s="12">
        <v>5859</v>
      </c>
      <c r="J226" s="13"/>
      <c r="K226" s="13"/>
      <c r="L226" s="13"/>
      <c r="M226" s="13"/>
      <c r="N226" s="12">
        <f t="shared" si="110"/>
        <v>5859</v>
      </c>
      <c r="O226" s="12">
        <v>0</v>
      </c>
      <c r="P226" s="12">
        <v>5859</v>
      </c>
    </row>
    <row r="227" spans="2:16" s="11" customFormat="1" ht="18.75" x14ac:dyDescent="0.25">
      <c r="B227" s="141"/>
      <c r="C227" s="139"/>
      <c r="D227" s="150"/>
      <c r="E227" s="139"/>
      <c r="F227" s="143" t="s">
        <v>506</v>
      </c>
      <c r="G227" s="12">
        <f t="shared" ref="G227" si="112">H227+I227</f>
        <v>3</v>
      </c>
      <c r="H227" s="12">
        <v>0</v>
      </c>
      <c r="I227" s="12">
        <v>3</v>
      </c>
      <c r="J227" s="13"/>
      <c r="K227" s="13"/>
      <c r="L227" s="13"/>
      <c r="M227" s="13"/>
      <c r="N227" s="12">
        <f t="shared" ref="N227" si="113">O227+P227</f>
        <v>3</v>
      </c>
      <c r="O227" s="12">
        <v>0</v>
      </c>
      <c r="P227" s="12">
        <v>3</v>
      </c>
    </row>
    <row r="228" spans="2:16" s="11" customFormat="1" ht="18.75" customHeight="1" x14ac:dyDescent="0.25">
      <c r="B228" s="156" t="s">
        <v>156</v>
      </c>
      <c r="C228" s="153" t="s">
        <v>157</v>
      </c>
      <c r="D228" s="153" t="s">
        <v>158</v>
      </c>
      <c r="E228" s="153" t="s">
        <v>24</v>
      </c>
      <c r="F228" s="143" t="s">
        <v>33</v>
      </c>
      <c r="G228" s="12">
        <f t="shared" si="109"/>
        <v>33855.300000000003</v>
      </c>
      <c r="H228" s="12">
        <v>0</v>
      </c>
      <c r="I228" s="12">
        <f>I229+I230+I231+I232</f>
        <v>33855.300000000003</v>
      </c>
      <c r="J228" s="13"/>
      <c r="K228" s="13"/>
      <c r="L228" s="13"/>
      <c r="M228" s="13"/>
      <c r="N228" s="12">
        <f t="shared" si="110"/>
        <v>33855.300000000003</v>
      </c>
      <c r="O228" s="12">
        <v>0</v>
      </c>
      <c r="P228" s="12">
        <f>P229+P230+P231+P232</f>
        <v>33855.300000000003</v>
      </c>
    </row>
    <row r="229" spans="2:16" s="11" customFormat="1" ht="18.75" x14ac:dyDescent="0.25">
      <c r="B229" s="157"/>
      <c r="C229" s="155"/>
      <c r="D229" s="155"/>
      <c r="E229" s="155"/>
      <c r="F229" s="143" t="s">
        <v>135</v>
      </c>
      <c r="G229" s="12">
        <f t="shared" si="109"/>
        <v>28584</v>
      </c>
      <c r="H229" s="12">
        <v>0</v>
      </c>
      <c r="I229" s="12">
        <v>28584</v>
      </c>
      <c r="J229" s="13"/>
      <c r="K229" s="13"/>
      <c r="L229" s="13"/>
      <c r="M229" s="13"/>
      <c r="N229" s="12">
        <f t="shared" si="110"/>
        <v>28584</v>
      </c>
      <c r="O229" s="12">
        <v>0</v>
      </c>
      <c r="P229" s="12">
        <v>28584</v>
      </c>
    </row>
    <row r="230" spans="2:16" s="11" customFormat="1" ht="18.75" x14ac:dyDescent="0.25">
      <c r="B230" s="157"/>
      <c r="C230" s="155"/>
      <c r="D230" s="155"/>
      <c r="E230" s="155"/>
      <c r="F230" s="143" t="s">
        <v>136</v>
      </c>
      <c r="G230" s="12">
        <f t="shared" si="109"/>
        <v>1993</v>
      </c>
      <c r="H230" s="12">
        <v>0</v>
      </c>
      <c r="I230" s="12">
        <v>1993</v>
      </c>
      <c r="J230" s="13"/>
      <c r="K230" s="13"/>
      <c r="L230" s="13"/>
      <c r="M230" s="13"/>
      <c r="N230" s="12">
        <f t="shared" si="110"/>
        <v>1993</v>
      </c>
      <c r="O230" s="12">
        <v>0</v>
      </c>
      <c r="P230" s="12">
        <v>1993</v>
      </c>
    </row>
    <row r="231" spans="2:16" s="11" customFormat="1" ht="18.75" x14ac:dyDescent="0.25">
      <c r="B231" s="157"/>
      <c r="C231" s="155"/>
      <c r="D231" s="155"/>
      <c r="E231" s="155"/>
      <c r="F231" s="143" t="s">
        <v>137</v>
      </c>
      <c r="G231" s="12">
        <f>H231+I231</f>
        <v>52</v>
      </c>
      <c r="H231" s="12">
        <v>0</v>
      </c>
      <c r="I231" s="12">
        <v>52</v>
      </c>
      <c r="J231" s="13"/>
      <c r="K231" s="13"/>
      <c r="L231" s="13"/>
      <c r="M231" s="13"/>
      <c r="N231" s="12">
        <f>O231+P231</f>
        <v>52</v>
      </c>
      <c r="O231" s="12">
        <v>0</v>
      </c>
      <c r="P231" s="12">
        <v>52</v>
      </c>
    </row>
    <row r="232" spans="2:16" s="11" customFormat="1" ht="21" customHeight="1" x14ac:dyDescent="0.25">
      <c r="B232" s="157"/>
      <c r="C232" s="155"/>
      <c r="D232" s="155"/>
      <c r="E232" s="155"/>
      <c r="F232" s="143" t="s">
        <v>485</v>
      </c>
      <c r="G232" s="12">
        <f>H232+I232</f>
        <v>3226.3</v>
      </c>
      <c r="H232" s="12">
        <v>0</v>
      </c>
      <c r="I232" s="12">
        <v>3226.3</v>
      </c>
      <c r="J232" s="13"/>
      <c r="K232" s="13"/>
      <c r="L232" s="13"/>
      <c r="M232" s="13"/>
      <c r="N232" s="12">
        <f>O232+P232</f>
        <v>3226.3</v>
      </c>
      <c r="O232" s="12">
        <v>0</v>
      </c>
      <c r="P232" s="12">
        <v>3226.3</v>
      </c>
    </row>
    <row r="233" spans="2:16" s="11" customFormat="1" ht="18.75" hidden="1" x14ac:dyDescent="0.25">
      <c r="B233" s="158" t="s">
        <v>159</v>
      </c>
      <c r="C233" s="158" t="s">
        <v>160</v>
      </c>
      <c r="D233" s="158" t="s">
        <v>355</v>
      </c>
      <c r="E233" s="137" t="s">
        <v>12</v>
      </c>
      <c r="F233" s="143" t="s">
        <v>13</v>
      </c>
      <c r="G233" s="12">
        <f t="shared" ref="G233:G244" si="114">H233+I233</f>
        <v>0</v>
      </c>
      <c r="H233" s="12">
        <v>0</v>
      </c>
      <c r="I233" s="12">
        <v>0</v>
      </c>
      <c r="J233" s="13"/>
      <c r="K233" s="13"/>
      <c r="L233" s="13"/>
      <c r="M233" s="13"/>
      <c r="N233" s="12">
        <f>O233+P234</f>
        <v>0</v>
      </c>
      <c r="O233" s="12">
        <v>0</v>
      </c>
      <c r="P233" s="12"/>
    </row>
    <row r="234" spans="2:16" s="11" customFormat="1" ht="105.75" hidden="1" customHeight="1" x14ac:dyDescent="0.25">
      <c r="B234" s="158"/>
      <c r="C234" s="158"/>
      <c r="D234" s="158"/>
      <c r="E234" s="137" t="s">
        <v>32</v>
      </c>
      <c r="F234" s="143" t="s">
        <v>13</v>
      </c>
      <c r="G234" s="12">
        <f t="shared" si="114"/>
        <v>0</v>
      </c>
      <c r="H234" s="12">
        <v>0</v>
      </c>
      <c r="I234" s="12">
        <v>0</v>
      </c>
      <c r="J234" s="13"/>
      <c r="K234" s="13"/>
      <c r="L234" s="13"/>
      <c r="M234" s="13"/>
      <c r="N234" s="12">
        <f>O234+P235</f>
        <v>0</v>
      </c>
      <c r="O234" s="12">
        <v>0</v>
      </c>
      <c r="P234" s="12">
        <v>0</v>
      </c>
    </row>
    <row r="235" spans="2:16" s="11" customFormat="1" ht="63.75" hidden="1" customHeight="1" x14ac:dyDescent="0.25">
      <c r="B235" s="158"/>
      <c r="C235" s="158"/>
      <c r="D235" s="158"/>
      <c r="E235" s="137" t="s">
        <v>24</v>
      </c>
      <c r="F235" s="143" t="s">
        <v>13</v>
      </c>
      <c r="G235" s="12">
        <f t="shared" si="114"/>
        <v>0</v>
      </c>
      <c r="H235" s="12">
        <v>0</v>
      </c>
      <c r="I235" s="12">
        <v>0</v>
      </c>
      <c r="J235" s="13"/>
      <c r="K235" s="13"/>
      <c r="L235" s="13"/>
      <c r="M235" s="13"/>
      <c r="N235" s="12">
        <f>O235+P236</f>
        <v>0</v>
      </c>
      <c r="O235" s="12">
        <v>0</v>
      </c>
      <c r="P235" s="12">
        <v>0</v>
      </c>
    </row>
    <row r="236" spans="2:16" s="11" customFormat="1" ht="46.5" hidden="1" customHeight="1" x14ac:dyDescent="0.25">
      <c r="B236" s="158"/>
      <c r="C236" s="158"/>
      <c r="D236" s="158"/>
      <c r="E236" s="137" t="s">
        <v>26</v>
      </c>
      <c r="F236" s="143" t="s">
        <v>13</v>
      </c>
      <c r="G236" s="12">
        <f t="shared" si="114"/>
        <v>142202.79999999999</v>
      </c>
      <c r="H236" s="12">
        <f>H238</f>
        <v>0</v>
      </c>
      <c r="I236" s="12">
        <f>I238+I239</f>
        <v>142202.79999999999</v>
      </c>
      <c r="J236" s="13"/>
      <c r="K236" s="13"/>
      <c r="L236" s="13"/>
      <c r="M236" s="13"/>
      <c r="N236" s="12">
        <f>O236+P238</f>
        <v>95466.6</v>
      </c>
      <c r="O236" s="12">
        <f>O238</f>
        <v>0</v>
      </c>
      <c r="P236" s="12">
        <v>0</v>
      </c>
    </row>
    <row r="237" spans="2:16" s="11" customFormat="1" ht="18.75" customHeight="1" x14ac:dyDescent="0.25">
      <c r="B237" s="153" t="s">
        <v>161</v>
      </c>
      <c r="C237" s="153" t="s">
        <v>162</v>
      </c>
      <c r="D237" s="153" t="s">
        <v>163</v>
      </c>
      <c r="E237" s="137" t="s">
        <v>12</v>
      </c>
      <c r="F237" s="143" t="s">
        <v>13</v>
      </c>
      <c r="G237" s="12">
        <f t="shared" si="114"/>
        <v>142202.79999999999</v>
      </c>
      <c r="H237" s="12">
        <f>H233+H234+H235</f>
        <v>0</v>
      </c>
      <c r="I237" s="12">
        <f>I238+I239</f>
        <v>142202.79999999999</v>
      </c>
      <c r="J237" s="12">
        <f t="shared" ref="J237:M237" si="115">J238+J239</f>
        <v>0</v>
      </c>
      <c r="K237" s="12">
        <f t="shared" si="115"/>
        <v>0</v>
      </c>
      <c r="L237" s="12">
        <f t="shared" si="115"/>
        <v>0</v>
      </c>
      <c r="M237" s="12">
        <f t="shared" si="115"/>
        <v>0</v>
      </c>
      <c r="N237" s="12">
        <f>P237</f>
        <v>142202.79999999999</v>
      </c>
      <c r="O237" s="12">
        <f>O233+O234+O235</f>
        <v>0</v>
      </c>
      <c r="P237" s="12">
        <f>P238+P239</f>
        <v>142202.79999999999</v>
      </c>
    </row>
    <row r="238" spans="2:16" s="11" customFormat="1" ht="64.5" customHeight="1" x14ac:dyDescent="0.25">
      <c r="B238" s="155"/>
      <c r="C238" s="155"/>
      <c r="D238" s="155"/>
      <c r="E238" s="137" t="s">
        <v>16</v>
      </c>
      <c r="F238" s="143" t="s">
        <v>134</v>
      </c>
      <c r="G238" s="12">
        <f t="shared" si="114"/>
        <v>95466.6</v>
      </c>
      <c r="H238" s="12">
        <v>0</v>
      </c>
      <c r="I238" s="12">
        <f>I244</f>
        <v>95466.6</v>
      </c>
      <c r="J238" s="12">
        <f t="shared" ref="J238:N238" si="116">J244</f>
        <v>0</v>
      </c>
      <c r="K238" s="12">
        <f t="shared" si="116"/>
        <v>0</v>
      </c>
      <c r="L238" s="12">
        <f t="shared" si="116"/>
        <v>0</v>
      </c>
      <c r="M238" s="12">
        <f t="shared" si="116"/>
        <v>0</v>
      </c>
      <c r="N238" s="12">
        <f t="shared" si="116"/>
        <v>95466.6</v>
      </c>
      <c r="O238" s="12">
        <v>0</v>
      </c>
      <c r="P238" s="12">
        <f>P244</f>
        <v>95466.6</v>
      </c>
    </row>
    <row r="239" spans="2:16" s="11" customFormat="1" ht="30.75" customHeight="1" x14ac:dyDescent="0.25">
      <c r="B239" s="155"/>
      <c r="C239" s="155"/>
      <c r="D239" s="155"/>
      <c r="E239" s="153" t="s">
        <v>26</v>
      </c>
      <c r="F239" s="143" t="s">
        <v>33</v>
      </c>
      <c r="G239" s="12">
        <f t="shared" si="114"/>
        <v>46736.2</v>
      </c>
      <c r="H239" s="12">
        <v>0</v>
      </c>
      <c r="I239" s="12">
        <f>I240+I241+I242</f>
        <v>46736.2</v>
      </c>
      <c r="J239" s="13"/>
      <c r="K239" s="13"/>
      <c r="L239" s="13"/>
      <c r="M239" s="13"/>
      <c r="N239" s="12">
        <f t="shared" ref="N239:N248" si="117">P239</f>
        <v>46736.2</v>
      </c>
      <c r="O239" s="12">
        <v>0</v>
      </c>
      <c r="P239" s="12">
        <f>P240+P241+P242</f>
        <v>46736.2</v>
      </c>
    </row>
    <row r="240" spans="2:16" s="11" customFormat="1" ht="23.25" customHeight="1" x14ac:dyDescent="0.25">
      <c r="B240" s="155"/>
      <c r="C240" s="155"/>
      <c r="D240" s="155"/>
      <c r="E240" s="183"/>
      <c r="F240" s="143" t="s">
        <v>141</v>
      </c>
      <c r="G240" s="12">
        <f t="shared" si="114"/>
        <v>22259.1</v>
      </c>
      <c r="H240" s="12"/>
      <c r="I240" s="143">
        <f>I247</f>
        <v>22259.1</v>
      </c>
      <c r="J240" s="13"/>
      <c r="K240" s="13"/>
      <c r="L240" s="13"/>
      <c r="M240" s="13"/>
      <c r="N240" s="12">
        <f t="shared" si="117"/>
        <v>22259.1</v>
      </c>
      <c r="O240" s="12"/>
      <c r="P240" s="143">
        <f>P247</f>
        <v>22259.1</v>
      </c>
    </row>
    <row r="241" spans="2:16" s="11" customFormat="1" ht="23.25" customHeight="1" x14ac:dyDescent="0.25">
      <c r="B241" s="155"/>
      <c r="C241" s="155"/>
      <c r="D241" s="155"/>
      <c r="E241" s="183"/>
      <c r="F241" s="143" t="s">
        <v>142</v>
      </c>
      <c r="G241" s="12">
        <f t="shared" si="114"/>
        <v>24472.1</v>
      </c>
      <c r="H241" s="12"/>
      <c r="I241" s="143">
        <f>I248</f>
        <v>24472.1</v>
      </c>
      <c r="J241" s="13"/>
      <c r="K241" s="13"/>
      <c r="L241" s="13"/>
      <c r="M241" s="13"/>
      <c r="N241" s="12">
        <f t="shared" si="117"/>
        <v>24472.1</v>
      </c>
      <c r="O241" s="12"/>
      <c r="P241" s="143">
        <f>P248</f>
        <v>24472.1</v>
      </c>
    </row>
    <row r="242" spans="2:16" s="11" customFormat="1" ht="23.25" customHeight="1" x14ac:dyDescent="0.25">
      <c r="B242" s="154"/>
      <c r="C242" s="154"/>
      <c r="D242" s="154"/>
      <c r="E242" s="184"/>
      <c r="F242" s="143" t="s">
        <v>143</v>
      </c>
      <c r="G242" s="12">
        <f t="shared" si="114"/>
        <v>5</v>
      </c>
      <c r="H242" s="12"/>
      <c r="I242" s="143">
        <v>5</v>
      </c>
      <c r="J242" s="13"/>
      <c r="K242" s="13"/>
      <c r="L242" s="13"/>
      <c r="M242" s="13"/>
      <c r="N242" s="12">
        <f t="shared" si="117"/>
        <v>5</v>
      </c>
      <c r="O242" s="12"/>
      <c r="P242" s="143">
        <v>5</v>
      </c>
    </row>
    <row r="243" spans="2:16" s="11" customFormat="1" ht="30" customHeight="1" x14ac:dyDescent="0.25">
      <c r="B243" s="180" t="s">
        <v>164</v>
      </c>
      <c r="C243" s="158" t="s">
        <v>165</v>
      </c>
      <c r="D243" s="158" t="s">
        <v>166</v>
      </c>
      <c r="E243" s="137" t="s">
        <v>12</v>
      </c>
      <c r="F243" s="143" t="s">
        <v>13</v>
      </c>
      <c r="G243" s="12">
        <f t="shared" si="114"/>
        <v>95466.6</v>
      </c>
      <c r="H243" s="12">
        <v>0</v>
      </c>
      <c r="I243" s="12">
        <f>I244</f>
        <v>95466.6</v>
      </c>
      <c r="J243" s="13"/>
      <c r="K243" s="13"/>
      <c r="L243" s="13"/>
      <c r="M243" s="13"/>
      <c r="N243" s="12">
        <f t="shared" si="117"/>
        <v>95466.6</v>
      </c>
      <c r="O243" s="12">
        <v>0</v>
      </c>
      <c r="P243" s="143">
        <f>P244</f>
        <v>95466.6</v>
      </c>
    </row>
    <row r="244" spans="2:16" s="11" customFormat="1" ht="63.75" customHeight="1" x14ac:dyDescent="0.25">
      <c r="B244" s="156"/>
      <c r="C244" s="153"/>
      <c r="D244" s="153"/>
      <c r="E244" s="138" t="s">
        <v>16</v>
      </c>
      <c r="F244" s="142" t="s">
        <v>134</v>
      </c>
      <c r="G244" s="148">
        <f t="shared" si="114"/>
        <v>95466.6</v>
      </c>
      <c r="H244" s="148">
        <v>0</v>
      </c>
      <c r="I244" s="148">
        <v>95466.6</v>
      </c>
      <c r="J244" s="13"/>
      <c r="K244" s="13"/>
      <c r="L244" s="13"/>
      <c r="M244" s="13"/>
      <c r="N244" s="12">
        <f t="shared" si="117"/>
        <v>95466.6</v>
      </c>
      <c r="O244" s="148">
        <v>0</v>
      </c>
      <c r="P244" s="148">
        <v>95466.6</v>
      </c>
    </row>
    <row r="245" spans="2:16" s="11" customFormat="1" ht="39.75" customHeight="1" x14ac:dyDescent="0.25">
      <c r="B245" s="180" t="s">
        <v>167</v>
      </c>
      <c r="C245" s="158" t="s">
        <v>510</v>
      </c>
      <c r="D245" s="158" t="s">
        <v>511</v>
      </c>
      <c r="E245" s="137" t="s">
        <v>12</v>
      </c>
      <c r="F245" s="143" t="s">
        <v>13</v>
      </c>
      <c r="G245" s="12">
        <f>I245</f>
        <v>46736.2</v>
      </c>
      <c r="H245" s="12">
        <v>0</v>
      </c>
      <c r="I245" s="12">
        <f>I247+I248+I249</f>
        <v>46736.2</v>
      </c>
      <c r="J245" s="12"/>
      <c r="K245" s="12"/>
      <c r="L245" s="12"/>
      <c r="M245" s="12"/>
      <c r="N245" s="12">
        <f t="shared" si="117"/>
        <v>46736.2</v>
      </c>
      <c r="O245" s="12">
        <v>0</v>
      </c>
      <c r="P245" s="12">
        <f>P247+P248+P249</f>
        <v>46736.2</v>
      </c>
    </row>
    <row r="246" spans="2:16" s="11" customFormat="1" ht="21" hidden="1" customHeight="1" x14ac:dyDescent="0.3">
      <c r="B246" s="180"/>
      <c r="C246" s="158"/>
      <c r="D246" s="158"/>
      <c r="E246" s="158" t="s">
        <v>26</v>
      </c>
      <c r="F246" s="120"/>
      <c r="G246" s="120"/>
      <c r="H246" s="12">
        <v>0</v>
      </c>
      <c r="I246" s="143">
        <v>21622.2</v>
      </c>
      <c r="J246" s="87"/>
      <c r="K246" s="87"/>
      <c r="L246" s="87"/>
      <c r="M246" s="88"/>
      <c r="N246" s="12">
        <f t="shared" si="117"/>
        <v>21622.2</v>
      </c>
      <c r="O246" s="12">
        <v>0</v>
      </c>
      <c r="P246" s="143">
        <v>21622.2</v>
      </c>
    </row>
    <row r="247" spans="2:16" s="8" customFormat="1" ht="20.25" customHeight="1" x14ac:dyDescent="0.25">
      <c r="B247" s="180"/>
      <c r="C247" s="158"/>
      <c r="D247" s="158"/>
      <c r="E247" s="158"/>
      <c r="F247" s="143" t="s">
        <v>141</v>
      </c>
      <c r="G247" s="12">
        <f>H247+I247</f>
        <v>22259.1</v>
      </c>
      <c r="H247" s="12">
        <v>0</v>
      </c>
      <c r="I247" s="143">
        <v>22259.1</v>
      </c>
      <c r="J247" s="88"/>
      <c r="K247" s="88"/>
      <c r="L247" s="88"/>
      <c r="M247" s="88"/>
      <c r="N247" s="12">
        <f t="shared" si="117"/>
        <v>22259.1</v>
      </c>
      <c r="O247" s="12">
        <v>0</v>
      </c>
      <c r="P247" s="143">
        <v>22259.1</v>
      </c>
    </row>
    <row r="248" spans="2:16" s="8" customFormat="1" ht="18.75" x14ac:dyDescent="0.25">
      <c r="B248" s="180"/>
      <c r="C248" s="158"/>
      <c r="D248" s="158"/>
      <c r="E248" s="158"/>
      <c r="F248" s="143" t="s">
        <v>142</v>
      </c>
      <c r="G248" s="12">
        <f t="shared" ref="G248:G249" si="118">H248+I248</f>
        <v>24472.1</v>
      </c>
      <c r="H248" s="12">
        <v>0</v>
      </c>
      <c r="I248" s="143">
        <v>24472.1</v>
      </c>
      <c r="J248" s="88"/>
      <c r="K248" s="88"/>
      <c r="L248" s="88"/>
      <c r="M248" s="88"/>
      <c r="N248" s="12">
        <f t="shared" si="117"/>
        <v>24472.1</v>
      </c>
      <c r="O248" s="12">
        <v>0</v>
      </c>
      <c r="P248" s="143">
        <v>24472.1</v>
      </c>
    </row>
    <row r="249" spans="2:16" ht="24" customHeight="1" x14ac:dyDescent="0.25">
      <c r="B249" s="180"/>
      <c r="C249" s="158"/>
      <c r="D249" s="158"/>
      <c r="E249" s="158"/>
      <c r="F249" s="143" t="s">
        <v>143</v>
      </c>
      <c r="G249" s="12">
        <f t="shared" si="118"/>
        <v>5</v>
      </c>
      <c r="H249" s="12">
        <v>0</v>
      </c>
      <c r="I249" s="143">
        <v>5</v>
      </c>
      <c r="J249" s="121"/>
      <c r="K249" s="121"/>
      <c r="L249" s="121"/>
      <c r="M249" s="121"/>
      <c r="N249" s="12">
        <f>P249</f>
        <v>5</v>
      </c>
      <c r="O249" s="12">
        <v>0</v>
      </c>
      <c r="P249" s="143">
        <v>5</v>
      </c>
    </row>
    <row r="250" spans="2:16" ht="18.75" x14ac:dyDescent="0.3">
      <c r="B250" s="16"/>
    </row>
  </sheetData>
  <mergeCells count="220">
    <mergeCell ref="B137:B138"/>
    <mergeCell ref="C137:C138"/>
    <mergeCell ref="D137:D138"/>
    <mergeCell ref="C103:C105"/>
    <mergeCell ref="C106:C108"/>
    <mergeCell ref="D103:D105"/>
    <mergeCell ref="D106:D108"/>
    <mergeCell ref="E56:E57"/>
    <mergeCell ref="E99:E102"/>
    <mergeCell ref="B133:B134"/>
    <mergeCell ref="C133:C134"/>
    <mergeCell ref="D133:D134"/>
    <mergeCell ref="B135:B136"/>
    <mergeCell ref="C135:C136"/>
    <mergeCell ref="D135:D136"/>
    <mergeCell ref="B131:B132"/>
    <mergeCell ref="C131:C132"/>
    <mergeCell ref="D131:D132"/>
    <mergeCell ref="E119:E121"/>
    <mergeCell ref="B122:B123"/>
    <mergeCell ref="C122:C123"/>
    <mergeCell ref="D122:D123"/>
    <mergeCell ref="B98:B102"/>
    <mergeCell ref="C98:C102"/>
    <mergeCell ref="E246:E249"/>
    <mergeCell ref="B243:B244"/>
    <mergeCell ref="C243:C244"/>
    <mergeCell ref="D243:D244"/>
    <mergeCell ref="B245:B249"/>
    <mergeCell ref="C245:C249"/>
    <mergeCell ref="D245:D249"/>
    <mergeCell ref="B233:B236"/>
    <mergeCell ref="C233:C236"/>
    <mergeCell ref="D233:D236"/>
    <mergeCell ref="B237:B242"/>
    <mergeCell ref="C237:C242"/>
    <mergeCell ref="D237:D242"/>
    <mergeCell ref="E239:E242"/>
    <mergeCell ref="E207:E210"/>
    <mergeCell ref="D190:D210"/>
    <mergeCell ref="C190:C210"/>
    <mergeCell ref="B190:B210"/>
    <mergeCell ref="E222:E225"/>
    <mergeCell ref="D222:D225"/>
    <mergeCell ref="C222:C225"/>
    <mergeCell ref="B222:B225"/>
    <mergeCell ref="B212:B215"/>
    <mergeCell ref="C212:C215"/>
    <mergeCell ref="D212:D215"/>
    <mergeCell ref="E212:E215"/>
    <mergeCell ref="B217:B220"/>
    <mergeCell ref="C217:C220"/>
    <mergeCell ref="D217:D220"/>
    <mergeCell ref="E217:E220"/>
    <mergeCell ref="E181:E188"/>
    <mergeCell ref="D163:D188"/>
    <mergeCell ref="C163:C188"/>
    <mergeCell ref="B163:B188"/>
    <mergeCell ref="E201:E204"/>
    <mergeCell ref="E164:E168"/>
    <mergeCell ref="E170:E174"/>
    <mergeCell ref="E176:E179"/>
    <mergeCell ref="E191:E194"/>
    <mergeCell ref="E196:E199"/>
    <mergeCell ref="B159:B160"/>
    <mergeCell ref="C159:C160"/>
    <mergeCell ref="D159:D160"/>
    <mergeCell ref="B161:B162"/>
    <mergeCell ref="C161:C162"/>
    <mergeCell ref="D161:D162"/>
    <mergeCell ref="B155:B156"/>
    <mergeCell ref="C155:C156"/>
    <mergeCell ref="D155:D156"/>
    <mergeCell ref="B157:B158"/>
    <mergeCell ref="C157:C158"/>
    <mergeCell ref="D157:D158"/>
    <mergeCell ref="B151:B152"/>
    <mergeCell ref="C151:C152"/>
    <mergeCell ref="D151:D152"/>
    <mergeCell ref="B153:B154"/>
    <mergeCell ref="C153:C154"/>
    <mergeCell ref="D153:D154"/>
    <mergeCell ref="B147:B148"/>
    <mergeCell ref="C147:C148"/>
    <mergeCell ref="D147:D148"/>
    <mergeCell ref="B149:B150"/>
    <mergeCell ref="C149:C150"/>
    <mergeCell ref="D149:D150"/>
    <mergeCell ref="B143:B144"/>
    <mergeCell ref="C143:C144"/>
    <mergeCell ref="D143:D144"/>
    <mergeCell ref="B145:B146"/>
    <mergeCell ref="C145:C146"/>
    <mergeCell ref="D145:D146"/>
    <mergeCell ref="B139:B140"/>
    <mergeCell ref="C139:C140"/>
    <mergeCell ref="D139:D140"/>
    <mergeCell ref="B141:B142"/>
    <mergeCell ref="C141:C142"/>
    <mergeCell ref="D141:D142"/>
    <mergeCell ref="P125:P126"/>
    <mergeCell ref="B127:B128"/>
    <mergeCell ref="C127:C128"/>
    <mergeCell ref="D127:D128"/>
    <mergeCell ref="B129:B130"/>
    <mergeCell ref="C129:C130"/>
    <mergeCell ref="D129:D130"/>
    <mergeCell ref="F125:F126"/>
    <mergeCell ref="G125:G126"/>
    <mergeCell ref="H125:H126"/>
    <mergeCell ref="I125:I126"/>
    <mergeCell ref="N125:N126"/>
    <mergeCell ref="O125:O126"/>
    <mergeCell ref="B124:B126"/>
    <mergeCell ref="C124:C126"/>
    <mergeCell ref="E125:E126"/>
    <mergeCell ref="D98:D102"/>
    <mergeCell ref="B118:B121"/>
    <mergeCell ref="C118:C121"/>
    <mergeCell ref="D118:D121"/>
    <mergeCell ref="D124:D126"/>
    <mergeCell ref="E107:E108"/>
    <mergeCell ref="E104:E105"/>
    <mergeCell ref="B106:B108"/>
    <mergeCell ref="B103:B105"/>
    <mergeCell ref="B113:B115"/>
    <mergeCell ref="C113:C115"/>
    <mergeCell ref="D113:D115"/>
    <mergeCell ref="E114:E115"/>
    <mergeCell ref="B116:B117"/>
    <mergeCell ref="C116:C117"/>
    <mergeCell ref="D116:D117"/>
    <mergeCell ref="E68:E69"/>
    <mergeCell ref="B92:B93"/>
    <mergeCell ref="C92:C93"/>
    <mergeCell ref="D92:D93"/>
    <mergeCell ref="B96:B97"/>
    <mergeCell ref="C96:C97"/>
    <mergeCell ref="D96:D97"/>
    <mergeCell ref="B90:B91"/>
    <mergeCell ref="C90:C91"/>
    <mergeCell ref="D90:D91"/>
    <mergeCell ref="B94:B95"/>
    <mergeCell ref="C94:C95"/>
    <mergeCell ref="D94:D95"/>
    <mergeCell ref="D72:D73"/>
    <mergeCell ref="B83:B84"/>
    <mergeCell ref="C83:C84"/>
    <mergeCell ref="D83:D84"/>
    <mergeCell ref="B74:B75"/>
    <mergeCell ref="C74:C75"/>
    <mergeCell ref="D74:D75"/>
    <mergeCell ref="B76:B82"/>
    <mergeCell ref="C76:C82"/>
    <mergeCell ref="D76:D82"/>
    <mergeCell ref="H9:I9"/>
    <mergeCell ref="N9:N10"/>
    <mergeCell ref="B55:B57"/>
    <mergeCell ref="C55:C57"/>
    <mergeCell ref="E41:E43"/>
    <mergeCell ref="B21:B49"/>
    <mergeCell ref="B51:B52"/>
    <mergeCell ref="C51:C52"/>
    <mergeCell ref="D51:D52"/>
    <mergeCell ref="B53:B54"/>
    <mergeCell ref="C53:C54"/>
    <mergeCell ref="D53:D54"/>
    <mergeCell ref="D21:D49"/>
    <mergeCell ref="E22:E29"/>
    <mergeCell ref="E44:E45"/>
    <mergeCell ref="E46:E50"/>
    <mergeCell ref="D55:D57"/>
    <mergeCell ref="B228:B232"/>
    <mergeCell ref="C228:C232"/>
    <mergeCell ref="D228:D232"/>
    <mergeCell ref="E228:E232"/>
    <mergeCell ref="N2:P2"/>
    <mergeCell ref="O9:P9"/>
    <mergeCell ref="B12:B20"/>
    <mergeCell ref="C12:C20"/>
    <mergeCell ref="D12:D20"/>
    <mergeCell ref="N3:P3"/>
    <mergeCell ref="B5:P5"/>
    <mergeCell ref="B7:B10"/>
    <mergeCell ref="C7:C10"/>
    <mergeCell ref="D7:D10"/>
    <mergeCell ref="E7:E10"/>
    <mergeCell ref="F7:F10"/>
    <mergeCell ref="G7:P7"/>
    <mergeCell ref="G8:I8"/>
    <mergeCell ref="N8:P8"/>
    <mergeCell ref="C21:C49"/>
    <mergeCell ref="B61:B64"/>
    <mergeCell ref="C61:C64"/>
    <mergeCell ref="D61:D64"/>
    <mergeCell ref="G9:G10"/>
    <mergeCell ref="D58:D59"/>
    <mergeCell ref="E62:E63"/>
    <mergeCell ref="B109:B112"/>
    <mergeCell ref="C109:C112"/>
    <mergeCell ref="D109:D112"/>
    <mergeCell ref="E110:E112"/>
    <mergeCell ref="B65:B66"/>
    <mergeCell ref="C65:C66"/>
    <mergeCell ref="D65:D66"/>
    <mergeCell ref="B67:B68"/>
    <mergeCell ref="B58:B59"/>
    <mergeCell ref="C58:C59"/>
    <mergeCell ref="C67:C69"/>
    <mergeCell ref="D67:D69"/>
    <mergeCell ref="E77:E82"/>
    <mergeCell ref="B85:B89"/>
    <mergeCell ref="C85:C89"/>
    <mergeCell ref="D85:D89"/>
    <mergeCell ref="E86:E89"/>
    <mergeCell ref="B70:B71"/>
    <mergeCell ref="C70:C71"/>
    <mergeCell ref="D70:D71"/>
    <mergeCell ref="B72:B73"/>
    <mergeCell ref="C72:C73"/>
  </mergeCells>
  <printOptions horizontalCentered="1"/>
  <pageMargins left="0.39370078740157483" right="0.39370078740157483" top="1.1811023622047245" bottom="0.55118110236220474" header="0.78740157480314965" footer="0.27559055118110237"/>
  <pageSetup paperSize="9" scale="39" fitToHeight="0" orientation="landscape" useFirstPageNumber="1" horizontalDpi="360" verticalDpi="360" r:id="rId1"/>
  <headerFooter differentFirst="1" scaleWithDoc="0">
    <oddHeader>&amp;C&amp;P</oddHeader>
  </headerFooter>
  <rowBreaks count="8" manualBreakCount="8">
    <brk id="20" min="1" max="15" man="1"/>
    <brk id="57" min="1" max="15" man="1"/>
    <brk id="73" min="1" max="15" man="1"/>
    <brk id="102" min="1" max="15" man="1"/>
    <brk id="121" min="1" max="15" man="1"/>
    <brk id="132" min="1" max="15" man="1"/>
    <brk id="160" min="1" max="15" man="1"/>
    <brk id="216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233"/>
  <sheetViews>
    <sheetView view="pageBreakPreview" zoomScale="80" zoomScaleNormal="40" zoomScaleSheetLayoutView="80" zoomScalePageLayoutView="55" workbookViewId="0">
      <selection activeCell="J11" sqref="J11"/>
    </sheetView>
  </sheetViews>
  <sheetFormatPr defaultColWidth="9.140625" defaultRowHeight="18" x14ac:dyDescent="0.25"/>
  <cols>
    <col min="1" max="1" width="35.7109375" style="1" customWidth="1"/>
    <col min="2" max="2" width="59.85546875" style="1" customWidth="1"/>
    <col min="3" max="3" width="48.7109375" style="1" customWidth="1"/>
    <col min="4" max="4" width="21" style="17" customWidth="1"/>
    <col min="5" max="5" width="21.140625" style="17" customWidth="1"/>
    <col min="6" max="6" width="21.7109375" style="17" customWidth="1"/>
    <col min="7" max="7" width="29.85546875" style="17" hidden="1" customWidth="1"/>
    <col min="8" max="8" width="17.85546875" style="17" hidden="1" customWidth="1"/>
    <col min="9" max="9" width="17.5703125" style="17" hidden="1" customWidth="1"/>
    <col min="10" max="10" width="18.28515625" style="1" customWidth="1"/>
    <col min="11" max="11" width="19.140625" style="1" customWidth="1"/>
    <col min="12" max="12" width="15.7109375" style="1" customWidth="1"/>
    <col min="13" max="16384" width="9.140625" style="1"/>
  </cols>
  <sheetData>
    <row r="1" spans="1:14" ht="48" customHeight="1" x14ac:dyDescent="0.25">
      <c r="G1" s="160" t="s">
        <v>168</v>
      </c>
      <c r="H1" s="186"/>
      <c r="I1" s="186"/>
      <c r="J1" s="187" t="s">
        <v>461</v>
      </c>
      <c r="K1" s="188"/>
      <c r="L1" s="188"/>
    </row>
    <row r="2" spans="1:14" ht="75" customHeight="1" x14ac:dyDescent="0.25">
      <c r="G2" s="186"/>
      <c r="H2" s="186"/>
      <c r="I2" s="186"/>
      <c r="J2" s="188"/>
      <c r="K2" s="188"/>
      <c r="L2" s="188"/>
      <c r="N2" s="18"/>
    </row>
    <row r="3" spans="1:14" ht="1.5" customHeight="1" x14ac:dyDescent="0.3">
      <c r="A3" s="5"/>
      <c r="B3" s="5"/>
      <c r="C3" s="5"/>
      <c r="D3" s="19"/>
      <c r="E3" s="19"/>
      <c r="F3" s="19"/>
      <c r="G3" s="19"/>
      <c r="H3" s="19"/>
      <c r="I3" s="19"/>
    </row>
    <row r="4" spans="1:14" ht="63" customHeight="1" x14ac:dyDescent="0.25">
      <c r="A4" s="166" t="s">
        <v>406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4" ht="18.75" x14ac:dyDescent="0.3">
      <c r="A5" s="7"/>
      <c r="B5" s="20"/>
      <c r="C5" s="5"/>
      <c r="D5" s="19"/>
      <c r="E5" s="19"/>
      <c r="F5" s="19"/>
      <c r="G5" s="19"/>
      <c r="H5" s="19"/>
      <c r="I5" s="19"/>
    </row>
    <row r="6" spans="1:14" s="8" customFormat="1" ht="50.25" customHeight="1" x14ac:dyDescent="0.25">
      <c r="A6" s="162" t="s">
        <v>1</v>
      </c>
      <c r="B6" s="162" t="s">
        <v>2</v>
      </c>
      <c r="C6" s="167" t="s">
        <v>169</v>
      </c>
      <c r="D6" s="189" t="s">
        <v>3</v>
      </c>
      <c r="E6" s="190"/>
      <c r="F6" s="190"/>
      <c r="G6" s="190"/>
      <c r="H6" s="190"/>
      <c r="I6" s="190"/>
      <c r="J6" s="190"/>
      <c r="K6" s="190"/>
      <c r="L6" s="191"/>
    </row>
    <row r="7" spans="1:14" s="8" customFormat="1" ht="51" customHeight="1" x14ac:dyDescent="0.25">
      <c r="A7" s="162"/>
      <c r="B7" s="162"/>
      <c r="C7" s="167"/>
      <c r="D7" s="189" t="s">
        <v>4</v>
      </c>
      <c r="E7" s="190"/>
      <c r="F7" s="191"/>
      <c r="G7" s="21"/>
      <c r="H7" s="21"/>
      <c r="I7" s="21"/>
      <c r="J7" s="171" t="s">
        <v>5</v>
      </c>
      <c r="K7" s="172"/>
      <c r="L7" s="173"/>
    </row>
    <row r="8" spans="1:14" s="8" customFormat="1" ht="18.75" customHeight="1" x14ac:dyDescent="0.25">
      <c r="A8" s="162"/>
      <c r="B8" s="162"/>
      <c r="C8" s="162"/>
      <c r="D8" s="185" t="s">
        <v>6</v>
      </c>
      <c r="E8" s="185" t="s">
        <v>7</v>
      </c>
      <c r="F8" s="185"/>
      <c r="J8" s="185" t="s">
        <v>6</v>
      </c>
      <c r="K8" s="185" t="s">
        <v>7</v>
      </c>
      <c r="L8" s="185"/>
    </row>
    <row r="9" spans="1:14" ht="39.75" customHeight="1" x14ac:dyDescent="0.25">
      <c r="A9" s="162"/>
      <c r="B9" s="162"/>
      <c r="C9" s="162"/>
      <c r="D9" s="162"/>
      <c r="E9" s="122" t="s">
        <v>8</v>
      </c>
      <c r="F9" s="122" t="s">
        <v>9</v>
      </c>
      <c r="J9" s="162"/>
      <c r="K9" s="122" t="s">
        <v>8</v>
      </c>
      <c r="L9" s="122" t="s">
        <v>9</v>
      </c>
    </row>
    <row r="10" spans="1:14" s="11" customFormat="1" ht="18.75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J10" s="9">
        <v>7</v>
      </c>
      <c r="K10" s="9">
        <v>8</v>
      </c>
      <c r="L10" s="9">
        <v>9</v>
      </c>
    </row>
    <row r="11" spans="1:14" s="11" customFormat="1" ht="18.75" x14ac:dyDescent="0.25">
      <c r="A11" s="158" t="s">
        <v>10</v>
      </c>
      <c r="B11" s="158" t="s">
        <v>11</v>
      </c>
      <c r="C11" s="22" t="s">
        <v>170</v>
      </c>
      <c r="D11" s="14">
        <f t="shared" ref="D11:D14" si="0">E11+F11</f>
        <v>3819340.3000000003</v>
      </c>
      <c r="E11" s="14">
        <f>E12+E13+E14</f>
        <v>579886.1</v>
      </c>
      <c r="F11" s="14">
        <f>F12+F13+F14</f>
        <v>3239454.2</v>
      </c>
      <c r="G11" s="15"/>
      <c r="H11" s="15"/>
      <c r="I11" s="15"/>
      <c r="J11" s="14">
        <f t="shared" ref="J11:J15" si="1">K11+L11</f>
        <v>3819340.3000000003</v>
      </c>
      <c r="K11" s="14">
        <f>K12+K13+K14</f>
        <v>579886.1</v>
      </c>
      <c r="L11" s="14">
        <f>L12+L13+L14</f>
        <v>3239454.2</v>
      </c>
    </row>
    <row r="12" spans="1:14" s="11" customFormat="1" ht="37.5" x14ac:dyDescent="0.25">
      <c r="A12" s="158"/>
      <c r="B12" s="158"/>
      <c r="C12" s="22" t="s">
        <v>331</v>
      </c>
      <c r="D12" s="14">
        <f t="shared" si="0"/>
        <v>2951914.1</v>
      </c>
      <c r="E12" s="14">
        <f t="shared" ref="E12:F14" si="2">E16+E116+E164+E188</f>
        <v>396054.6</v>
      </c>
      <c r="F12" s="14">
        <f t="shared" si="2"/>
        <v>2555859.5</v>
      </c>
      <c r="G12" s="15"/>
      <c r="H12" s="15"/>
      <c r="I12" s="15"/>
      <c r="J12" s="14">
        <f t="shared" si="1"/>
        <v>2951914.1</v>
      </c>
      <c r="K12" s="14">
        <f t="shared" ref="K12:L14" si="3">K16+K116+K164+K188</f>
        <v>396054.6</v>
      </c>
      <c r="L12" s="14">
        <f t="shared" si="3"/>
        <v>2555859.5</v>
      </c>
    </row>
    <row r="13" spans="1:14" s="11" customFormat="1" ht="18.75" x14ac:dyDescent="0.25">
      <c r="A13" s="158"/>
      <c r="B13" s="158"/>
      <c r="C13" s="22" t="s">
        <v>171</v>
      </c>
      <c r="D13" s="14">
        <f t="shared" si="0"/>
        <v>0</v>
      </c>
      <c r="E13" s="14">
        <f t="shared" si="2"/>
        <v>0</v>
      </c>
      <c r="F13" s="14">
        <f t="shared" si="2"/>
        <v>0</v>
      </c>
      <c r="G13" s="15"/>
      <c r="H13" s="15"/>
      <c r="I13" s="15"/>
      <c r="J13" s="14">
        <f t="shared" si="1"/>
        <v>0</v>
      </c>
      <c r="K13" s="14">
        <f t="shared" si="3"/>
        <v>0</v>
      </c>
      <c r="L13" s="14">
        <f t="shared" si="3"/>
        <v>0</v>
      </c>
    </row>
    <row r="14" spans="1:14" s="11" customFormat="1" ht="18.75" x14ac:dyDescent="0.25">
      <c r="A14" s="158"/>
      <c r="B14" s="158"/>
      <c r="C14" s="22" t="s">
        <v>172</v>
      </c>
      <c r="D14" s="14">
        <f t="shared" si="0"/>
        <v>867426.2</v>
      </c>
      <c r="E14" s="14">
        <f t="shared" si="2"/>
        <v>183831.5</v>
      </c>
      <c r="F14" s="14">
        <f t="shared" si="2"/>
        <v>683594.7</v>
      </c>
      <c r="G14" s="15"/>
      <c r="H14" s="15"/>
      <c r="I14" s="15"/>
      <c r="J14" s="14">
        <f t="shared" si="1"/>
        <v>867426.2</v>
      </c>
      <c r="K14" s="14">
        <f t="shared" si="3"/>
        <v>183831.5</v>
      </c>
      <c r="L14" s="14">
        <f t="shared" si="3"/>
        <v>683594.7</v>
      </c>
    </row>
    <row r="15" spans="1:14" s="11" customFormat="1" ht="18.75" x14ac:dyDescent="0.25">
      <c r="A15" s="158" t="s">
        <v>173</v>
      </c>
      <c r="B15" s="158" t="s">
        <v>31</v>
      </c>
      <c r="C15" s="22" t="s">
        <v>170</v>
      </c>
      <c r="D15" s="14">
        <f>E15+F15</f>
        <v>3443201</v>
      </c>
      <c r="E15" s="14">
        <f>E16+E17+E18</f>
        <v>579886.1</v>
      </c>
      <c r="F15" s="14">
        <f>F16+F17+F18</f>
        <v>2863314.9</v>
      </c>
      <c r="G15" s="15"/>
      <c r="H15" s="15"/>
      <c r="I15" s="15"/>
      <c r="J15" s="14">
        <f t="shared" si="1"/>
        <v>3443201</v>
      </c>
      <c r="K15" s="14">
        <f>K16+K17+K18</f>
        <v>579886.1</v>
      </c>
      <c r="L15" s="14">
        <f>L16+L17+L18</f>
        <v>2863314.9</v>
      </c>
    </row>
    <row r="16" spans="1:14" s="11" customFormat="1" ht="19.5" customHeight="1" x14ac:dyDescent="0.25">
      <c r="A16" s="158"/>
      <c r="B16" s="158"/>
      <c r="C16" s="22" t="s">
        <v>331</v>
      </c>
      <c r="D16" s="14">
        <f>E16+F16</f>
        <v>2951914.1</v>
      </c>
      <c r="E16" s="14">
        <f>E20+E24+E28+E40+E60+E64+E76+E88+E92+E104</f>
        <v>396054.6</v>
      </c>
      <c r="F16" s="14">
        <f>F20+F24+F28+F40+F60+F64+F76+F88+F92+F104</f>
        <v>2555859.5</v>
      </c>
      <c r="G16" s="15"/>
      <c r="H16" s="15"/>
      <c r="I16" s="15"/>
      <c r="J16" s="14">
        <f>K16+L16</f>
        <v>2951914.1</v>
      </c>
      <c r="K16" s="14">
        <f>K20+K24+K28+K40+K60+K64+K76+K88+K92+K104</f>
        <v>396054.6</v>
      </c>
      <c r="L16" s="14">
        <f>L20+L24+L28+L40+L60+L64+L76+L88+L92+L104</f>
        <v>2555859.5</v>
      </c>
    </row>
    <row r="17" spans="1:12" s="11" customFormat="1" ht="18.75" x14ac:dyDescent="0.25">
      <c r="A17" s="158"/>
      <c r="B17" s="158"/>
      <c r="C17" s="22" t="s">
        <v>171</v>
      </c>
      <c r="D17" s="14">
        <f t="shared" ref="D17:L17" si="4">D21+D25+D29+D41+D61+D65+D77+D89+D93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</row>
    <row r="18" spans="1:12" s="11" customFormat="1" ht="18.75" x14ac:dyDescent="0.25">
      <c r="A18" s="158"/>
      <c r="B18" s="158"/>
      <c r="C18" s="22" t="s">
        <v>172</v>
      </c>
      <c r="D18" s="14">
        <f>D22+D26+D30+D42+D62+D66+D78+D90+D94</f>
        <v>411392.30000000005</v>
      </c>
      <c r="E18" s="14">
        <f>E22+E26+E30+E42+E62+E66+E78+E90+E94+E106+E86</f>
        <v>183831.5</v>
      </c>
      <c r="F18" s="14">
        <f>F22+F26+F30+F42+F62+F66+F78+F90+F94+F106+F86</f>
        <v>307455.40000000002</v>
      </c>
      <c r="G18" s="14">
        <f>G22+G26+G30+G42+G62+G66+G78+G90+G94</f>
        <v>0</v>
      </c>
      <c r="H18" s="14">
        <f>H22+H26+H30+H42+H62+H66+H78+H90+H94</f>
        <v>0</v>
      </c>
      <c r="I18" s="14">
        <f>I22+I26+I30+I42+I62+I66+I78+I90+I94</f>
        <v>0</v>
      </c>
      <c r="J18" s="14">
        <f>J22+J26+J30+J42+J62+J66+J78+J90+J94</f>
        <v>411392.30000000005</v>
      </c>
      <c r="K18" s="14">
        <f>K22+K26+K30+K42+K62+K66+K78+K90+K94+K86</f>
        <v>183831.5</v>
      </c>
      <c r="L18" s="14">
        <f>L22+L26+L30+L42+L62+L66+L78+L90+L94+L106+L86</f>
        <v>307455.40000000002</v>
      </c>
    </row>
    <row r="19" spans="1:12" s="11" customFormat="1" ht="18.75" x14ac:dyDescent="0.25">
      <c r="A19" s="158" t="s">
        <v>174</v>
      </c>
      <c r="B19" s="158" t="s">
        <v>45</v>
      </c>
      <c r="C19" s="22" t="s">
        <v>170</v>
      </c>
      <c r="D19" s="14">
        <f t="shared" ref="D19:D30" si="5">E19+F19</f>
        <v>194000.9</v>
      </c>
      <c r="E19" s="14">
        <f>E20+E21+E22</f>
        <v>44000.9</v>
      </c>
      <c r="F19" s="14">
        <f>F20+F21+F22</f>
        <v>150000</v>
      </c>
      <c r="G19" s="15"/>
      <c r="H19" s="15"/>
      <c r="I19" s="15"/>
      <c r="J19" s="14">
        <f t="shared" ref="J19:J30" si="6">K19+L19</f>
        <v>194000.9</v>
      </c>
      <c r="K19" s="14">
        <f>K20+K21+K22</f>
        <v>44000.9</v>
      </c>
      <c r="L19" s="14">
        <f>L20+L21+L22</f>
        <v>150000</v>
      </c>
    </row>
    <row r="20" spans="1:12" s="11" customFormat="1" ht="20.25" customHeight="1" x14ac:dyDescent="0.25">
      <c r="A20" s="158"/>
      <c r="B20" s="158"/>
      <c r="C20" s="22" t="s">
        <v>331</v>
      </c>
      <c r="D20" s="14">
        <v>0</v>
      </c>
      <c r="E20" s="14">
        <v>0</v>
      </c>
      <c r="F20" s="14">
        <v>0</v>
      </c>
      <c r="G20" s="15"/>
      <c r="H20" s="15"/>
      <c r="I20" s="15"/>
      <c r="J20" s="14">
        <f t="shared" si="6"/>
        <v>0</v>
      </c>
      <c r="K20" s="14">
        <v>0</v>
      </c>
      <c r="L20" s="14">
        <v>0</v>
      </c>
    </row>
    <row r="21" spans="1:12" s="11" customFormat="1" ht="18.75" x14ac:dyDescent="0.25">
      <c r="A21" s="158"/>
      <c r="B21" s="158"/>
      <c r="C21" s="22" t="s">
        <v>171</v>
      </c>
      <c r="D21" s="14">
        <f t="shared" si="5"/>
        <v>0</v>
      </c>
      <c r="E21" s="14">
        <v>0</v>
      </c>
      <c r="F21" s="14">
        <v>0</v>
      </c>
      <c r="G21" s="15"/>
      <c r="H21" s="15"/>
      <c r="I21" s="15"/>
      <c r="J21" s="14">
        <f t="shared" si="6"/>
        <v>0</v>
      </c>
      <c r="K21" s="14">
        <v>0</v>
      </c>
      <c r="L21" s="14">
        <v>0</v>
      </c>
    </row>
    <row r="22" spans="1:12" s="11" customFormat="1" ht="18.75" x14ac:dyDescent="0.25">
      <c r="A22" s="158"/>
      <c r="B22" s="158"/>
      <c r="C22" s="22" t="s">
        <v>175</v>
      </c>
      <c r="D22" s="14">
        <f t="shared" si="5"/>
        <v>194000.9</v>
      </c>
      <c r="E22" s="23">
        <f>'прил 1 (2022)'!H52</f>
        <v>44000.9</v>
      </c>
      <c r="F22" s="23">
        <f>'прил 1 (2022)'!I52</f>
        <v>150000</v>
      </c>
      <c r="G22" s="112"/>
      <c r="H22" s="112"/>
      <c r="I22" s="112"/>
      <c r="J22" s="14">
        <f t="shared" si="6"/>
        <v>194000.9</v>
      </c>
      <c r="K22" s="23">
        <f>'прил 1 (2022)'!O52</f>
        <v>44000.9</v>
      </c>
      <c r="L22" s="23">
        <f>'прил 1 (2022)'!P52</f>
        <v>150000</v>
      </c>
    </row>
    <row r="23" spans="1:12" s="11" customFormat="1" ht="18.75" x14ac:dyDescent="0.25">
      <c r="A23" s="158" t="s">
        <v>176</v>
      </c>
      <c r="B23" s="158" t="s">
        <v>48</v>
      </c>
      <c r="C23" s="22" t="s">
        <v>170</v>
      </c>
      <c r="D23" s="14">
        <f t="shared" si="5"/>
        <v>19696.5</v>
      </c>
      <c r="E23" s="14">
        <f>E24+E25+E26</f>
        <v>0</v>
      </c>
      <c r="F23" s="14">
        <f>F24+F25+F26</f>
        <v>19696.5</v>
      </c>
      <c r="G23" s="15"/>
      <c r="H23" s="15"/>
      <c r="I23" s="15"/>
      <c r="J23" s="14">
        <f t="shared" si="6"/>
        <v>19696.5</v>
      </c>
      <c r="K23" s="14">
        <f>K24+K25+K26</f>
        <v>0</v>
      </c>
      <c r="L23" s="14">
        <f>L24+L25+L26</f>
        <v>19696.5</v>
      </c>
    </row>
    <row r="24" spans="1:12" s="11" customFormat="1" ht="37.5" x14ac:dyDescent="0.25">
      <c r="A24" s="158"/>
      <c r="B24" s="158"/>
      <c r="C24" s="22" t="s">
        <v>331</v>
      </c>
      <c r="D24" s="14">
        <f t="shared" si="5"/>
        <v>19696.5</v>
      </c>
      <c r="E24" s="14">
        <v>0</v>
      </c>
      <c r="F24" s="14">
        <f>'прил 1 (2022)'!I53</f>
        <v>19696.5</v>
      </c>
      <c r="G24" s="15"/>
      <c r="H24" s="15"/>
      <c r="I24" s="15"/>
      <c r="J24" s="14">
        <f t="shared" si="6"/>
        <v>19696.5</v>
      </c>
      <c r="K24" s="14">
        <v>0</v>
      </c>
      <c r="L24" s="14">
        <f>'прил 1 (2022)'!P53</f>
        <v>19696.5</v>
      </c>
    </row>
    <row r="25" spans="1:12" s="11" customFormat="1" ht="18.75" x14ac:dyDescent="0.25">
      <c r="A25" s="158"/>
      <c r="B25" s="158"/>
      <c r="C25" s="22" t="s">
        <v>171</v>
      </c>
      <c r="D25" s="14">
        <f t="shared" si="5"/>
        <v>0</v>
      </c>
      <c r="E25" s="14">
        <v>0</v>
      </c>
      <c r="F25" s="14">
        <v>0</v>
      </c>
      <c r="G25" s="15"/>
      <c r="H25" s="15"/>
      <c r="I25" s="15"/>
      <c r="J25" s="14">
        <f t="shared" si="6"/>
        <v>0</v>
      </c>
      <c r="K25" s="14">
        <v>0</v>
      </c>
      <c r="L25" s="14">
        <v>0</v>
      </c>
    </row>
    <row r="26" spans="1:12" s="11" customFormat="1" ht="18.75" x14ac:dyDescent="0.25">
      <c r="A26" s="158"/>
      <c r="B26" s="158"/>
      <c r="C26" s="22" t="s">
        <v>172</v>
      </c>
      <c r="D26" s="14">
        <f t="shared" si="5"/>
        <v>0</v>
      </c>
      <c r="E26" s="14">
        <v>0</v>
      </c>
      <c r="F26" s="14">
        <v>0</v>
      </c>
      <c r="G26" s="15"/>
      <c r="H26" s="15"/>
      <c r="I26" s="15"/>
      <c r="J26" s="14">
        <f t="shared" si="6"/>
        <v>0</v>
      </c>
      <c r="K26" s="14">
        <v>0</v>
      </c>
      <c r="L26" s="14">
        <v>0</v>
      </c>
    </row>
    <row r="27" spans="1:12" s="11" customFormat="1" ht="18.75" x14ac:dyDescent="0.25">
      <c r="A27" s="158" t="s">
        <v>177</v>
      </c>
      <c r="B27" s="158" t="s">
        <v>51</v>
      </c>
      <c r="C27" s="22" t="s">
        <v>170</v>
      </c>
      <c r="D27" s="14">
        <f t="shared" si="5"/>
        <v>808037.8</v>
      </c>
      <c r="E27" s="14">
        <f>E28+E29+E30</f>
        <v>0</v>
      </c>
      <c r="F27" s="14">
        <f>F28+F29+F30</f>
        <v>808037.8</v>
      </c>
      <c r="G27" s="15"/>
      <c r="H27" s="15"/>
      <c r="I27" s="15"/>
      <c r="J27" s="14">
        <f t="shared" si="6"/>
        <v>808037.8</v>
      </c>
      <c r="K27" s="14">
        <f>K28+K29+K30</f>
        <v>0</v>
      </c>
      <c r="L27" s="14">
        <f>L28+L29+L30</f>
        <v>808037.8</v>
      </c>
    </row>
    <row r="28" spans="1:12" s="11" customFormat="1" ht="37.5" x14ac:dyDescent="0.25">
      <c r="A28" s="158"/>
      <c r="B28" s="158"/>
      <c r="C28" s="22" t="s">
        <v>331</v>
      </c>
      <c r="D28" s="14">
        <f t="shared" si="5"/>
        <v>808037.8</v>
      </c>
      <c r="E28" s="14">
        <v>0</v>
      </c>
      <c r="F28" s="14">
        <f>F32+F35</f>
        <v>808037.8</v>
      </c>
      <c r="G28" s="15"/>
      <c r="H28" s="15"/>
      <c r="I28" s="15"/>
      <c r="J28" s="14">
        <f t="shared" si="6"/>
        <v>808037.8</v>
      </c>
      <c r="K28" s="14">
        <v>0</v>
      </c>
      <c r="L28" s="14">
        <f>L32+L35</f>
        <v>808037.8</v>
      </c>
    </row>
    <row r="29" spans="1:12" s="11" customFormat="1" ht="18.75" x14ac:dyDescent="0.25">
      <c r="A29" s="158"/>
      <c r="B29" s="158"/>
      <c r="C29" s="22" t="s">
        <v>171</v>
      </c>
      <c r="D29" s="14">
        <f t="shared" si="5"/>
        <v>0</v>
      </c>
      <c r="E29" s="14">
        <v>0</v>
      </c>
      <c r="F29" s="14">
        <v>0</v>
      </c>
      <c r="G29" s="15"/>
      <c r="H29" s="15"/>
      <c r="I29" s="15"/>
      <c r="J29" s="14">
        <f t="shared" si="6"/>
        <v>0</v>
      </c>
      <c r="K29" s="14">
        <v>0</v>
      </c>
      <c r="L29" s="14">
        <v>0</v>
      </c>
    </row>
    <row r="30" spans="1:12" s="11" customFormat="1" ht="18.75" x14ac:dyDescent="0.25">
      <c r="A30" s="158"/>
      <c r="B30" s="158"/>
      <c r="C30" s="22" t="s">
        <v>172</v>
      </c>
      <c r="D30" s="14">
        <f t="shared" si="5"/>
        <v>0</v>
      </c>
      <c r="E30" s="14">
        <v>0</v>
      </c>
      <c r="F30" s="14">
        <v>0</v>
      </c>
      <c r="G30" s="15"/>
      <c r="H30" s="15"/>
      <c r="I30" s="15"/>
      <c r="J30" s="14">
        <f t="shared" si="6"/>
        <v>0</v>
      </c>
      <c r="K30" s="14">
        <v>0</v>
      </c>
      <c r="L30" s="14">
        <v>0</v>
      </c>
    </row>
    <row r="31" spans="1:12" s="11" customFormat="1" ht="18.75" customHeight="1" x14ac:dyDescent="0.25">
      <c r="A31" s="156" t="s">
        <v>184</v>
      </c>
      <c r="B31" s="153" t="s">
        <v>369</v>
      </c>
      <c r="C31" s="22" t="s">
        <v>170</v>
      </c>
      <c r="D31" s="14">
        <f t="shared" ref="D31:D32" si="7">E31+F31</f>
        <v>40276.300000000003</v>
      </c>
      <c r="E31" s="14">
        <f>E32+E33+E34</f>
        <v>0</v>
      </c>
      <c r="F31" s="14">
        <f>F32+F33+F34</f>
        <v>40276.300000000003</v>
      </c>
      <c r="G31" s="15"/>
      <c r="H31" s="15"/>
      <c r="I31" s="15"/>
      <c r="J31" s="14">
        <f t="shared" ref="J31:J32" si="8">K31+L31</f>
        <v>40276.300000000003</v>
      </c>
      <c r="K31" s="14">
        <f>K32+K33+K34</f>
        <v>0</v>
      </c>
      <c r="L31" s="14">
        <f>L32+L33+L34</f>
        <v>40276.300000000003</v>
      </c>
    </row>
    <row r="32" spans="1:12" s="11" customFormat="1" ht="26.25" customHeight="1" x14ac:dyDescent="0.25">
      <c r="A32" s="157"/>
      <c r="B32" s="155"/>
      <c r="C32" s="22" t="s">
        <v>331</v>
      </c>
      <c r="D32" s="14">
        <f t="shared" si="7"/>
        <v>40276.300000000003</v>
      </c>
      <c r="E32" s="14">
        <f>'прил 1 (2022)'!H59</f>
        <v>0</v>
      </c>
      <c r="F32" s="14">
        <f>'прил 1 (2022)'!I59</f>
        <v>40276.300000000003</v>
      </c>
      <c r="G32" s="15"/>
      <c r="H32" s="15"/>
      <c r="I32" s="15"/>
      <c r="J32" s="14">
        <f t="shared" si="8"/>
        <v>40276.300000000003</v>
      </c>
      <c r="K32" s="14">
        <v>0</v>
      </c>
      <c r="L32" s="14">
        <f>'прил 1 (2022)'!P59</f>
        <v>40276.300000000003</v>
      </c>
    </row>
    <row r="33" spans="1:12" s="11" customFormat="1" ht="18.75" customHeight="1" x14ac:dyDescent="0.25">
      <c r="A33" s="157"/>
      <c r="B33" s="155"/>
      <c r="C33" s="22" t="s">
        <v>171</v>
      </c>
      <c r="D33" s="14">
        <f t="shared" ref="D33:D36" si="9">E33+F33</f>
        <v>0</v>
      </c>
      <c r="E33" s="14">
        <v>0</v>
      </c>
      <c r="F33" s="14">
        <v>0</v>
      </c>
      <c r="G33" s="15"/>
      <c r="H33" s="15"/>
      <c r="I33" s="15"/>
      <c r="J33" s="14">
        <f t="shared" ref="J33:J36" si="10">K33+L33</f>
        <v>0</v>
      </c>
      <c r="K33" s="14">
        <v>0</v>
      </c>
      <c r="L33" s="14">
        <v>0</v>
      </c>
    </row>
    <row r="34" spans="1:12" s="11" customFormat="1" ht="18.75" x14ac:dyDescent="0.25">
      <c r="A34" s="159"/>
      <c r="B34" s="154"/>
      <c r="C34" s="22" t="s">
        <v>172</v>
      </c>
      <c r="D34" s="14">
        <f t="shared" si="9"/>
        <v>0</v>
      </c>
      <c r="E34" s="14">
        <v>0</v>
      </c>
      <c r="F34" s="14">
        <v>0</v>
      </c>
      <c r="G34" s="15"/>
      <c r="H34" s="15"/>
      <c r="I34" s="15"/>
      <c r="J34" s="14">
        <f t="shared" si="10"/>
        <v>0</v>
      </c>
      <c r="K34" s="14">
        <v>0</v>
      </c>
      <c r="L34" s="14">
        <v>0</v>
      </c>
    </row>
    <row r="35" spans="1:12" s="11" customFormat="1" ht="27" customHeight="1" x14ac:dyDescent="0.25">
      <c r="A35" s="156" t="s">
        <v>185</v>
      </c>
      <c r="B35" s="153" t="s">
        <v>487</v>
      </c>
      <c r="C35" s="22" t="s">
        <v>170</v>
      </c>
      <c r="D35" s="14">
        <f t="shared" si="9"/>
        <v>767761.5</v>
      </c>
      <c r="E35" s="14">
        <f>E36+E37+E38</f>
        <v>0</v>
      </c>
      <c r="F35" s="14">
        <f>F36+F37+F38</f>
        <v>767761.5</v>
      </c>
      <c r="G35" s="15"/>
      <c r="H35" s="15"/>
      <c r="I35" s="15"/>
      <c r="J35" s="14">
        <f t="shared" si="10"/>
        <v>767761.5</v>
      </c>
      <c r="K35" s="14">
        <f>K36+K37+K38</f>
        <v>0</v>
      </c>
      <c r="L35" s="14">
        <f>L36+L37+L38</f>
        <v>767761.5</v>
      </c>
    </row>
    <row r="36" spans="1:12" s="11" customFormat="1" ht="33" customHeight="1" x14ac:dyDescent="0.25">
      <c r="A36" s="157"/>
      <c r="B36" s="155"/>
      <c r="C36" s="22" t="s">
        <v>331</v>
      </c>
      <c r="D36" s="14">
        <f t="shared" si="9"/>
        <v>767761.5</v>
      </c>
      <c r="E36" s="14">
        <f>'прил 1 (2022)'!H60</f>
        <v>0</v>
      </c>
      <c r="F36" s="14">
        <f>'прил 1 (2022)'!I60</f>
        <v>767761.5</v>
      </c>
      <c r="G36" s="15"/>
      <c r="H36" s="15"/>
      <c r="I36" s="15"/>
      <c r="J36" s="14">
        <f t="shared" si="10"/>
        <v>767761.5</v>
      </c>
      <c r="K36" s="14">
        <v>0</v>
      </c>
      <c r="L36" s="14">
        <f>'прил 1 (2022)'!P60</f>
        <v>767761.5</v>
      </c>
    </row>
    <row r="37" spans="1:12" s="11" customFormat="1" ht="32.25" customHeight="1" x14ac:dyDescent="0.25">
      <c r="A37" s="157"/>
      <c r="B37" s="155"/>
      <c r="C37" s="22" t="s">
        <v>171</v>
      </c>
      <c r="D37" s="14">
        <f t="shared" ref="D37:D38" si="11">E37+F37</f>
        <v>0</v>
      </c>
      <c r="E37" s="14">
        <v>0</v>
      </c>
      <c r="F37" s="14">
        <v>0</v>
      </c>
      <c r="G37" s="15"/>
      <c r="H37" s="15"/>
      <c r="I37" s="15"/>
      <c r="J37" s="14">
        <f t="shared" ref="J37:J38" si="12">K37+L37</f>
        <v>0</v>
      </c>
      <c r="K37" s="14">
        <v>0</v>
      </c>
      <c r="L37" s="14">
        <v>0</v>
      </c>
    </row>
    <row r="38" spans="1:12" s="11" customFormat="1" ht="53.25" customHeight="1" x14ac:dyDescent="0.25">
      <c r="A38" s="159"/>
      <c r="B38" s="154"/>
      <c r="C38" s="22" t="s">
        <v>172</v>
      </c>
      <c r="D38" s="14">
        <f t="shared" si="11"/>
        <v>0</v>
      </c>
      <c r="E38" s="14">
        <v>0</v>
      </c>
      <c r="F38" s="14">
        <v>0</v>
      </c>
      <c r="G38" s="15"/>
      <c r="H38" s="15"/>
      <c r="I38" s="15"/>
      <c r="J38" s="14">
        <f t="shared" si="12"/>
        <v>0</v>
      </c>
      <c r="K38" s="14">
        <v>0</v>
      </c>
      <c r="L38" s="14">
        <v>0</v>
      </c>
    </row>
    <row r="39" spans="1:12" s="11" customFormat="1" ht="18.75" x14ac:dyDescent="0.25">
      <c r="A39" s="158" t="s">
        <v>53</v>
      </c>
      <c r="B39" s="158" t="s">
        <v>54</v>
      </c>
      <c r="C39" s="22" t="s">
        <v>170</v>
      </c>
      <c r="D39" s="14">
        <f t="shared" ref="D39" si="13">E39+F39</f>
        <v>533306.39999999991</v>
      </c>
      <c r="E39" s="14">
        <f>E40+E41+E42</f>
        <v>0</v>
      </c>
      <c r="F39" s="14">
        <f>F40+F41+F42</f>
        <v>533306.39999999991</v>
      </c>
      <c r="G39" s="15"/>
      <c r="H39" s="15"/>
      <c r="I39" s="15"/>
      <c r="J39" s="14">
        <f t="shared" ref="J39:J40" si="14">K39+L39</f>
        <v>533306.39999999991</v>
      </c>
      <c r="K39" s="14">
        <f>K40+K41+K42</f>
        <v>0</v>
      </c>
      <c r="L39" s="14">
        <f>L40+L41+L42</f>
        <v>533306.39999999991</v>
      </c>
    </row>
    <row r="40" spans="1:12" s="11" customFormat="1" ht="37.5" x14ac:dyDescent="0.25">
      <c r="A40" s="158"/>
      <c r="B40" s="158"/>
      <c r="C40" s="22" t="s">
        <v>331</v>
      </c>
      <c r="D40" s="14">
        <f t="shared" ref="D40:D46" si="15">E40+F40</f>
        <v>523679.39999999997</v>
      </c>
      <c r="E40" s="14">
        <v>0</v>
      </c>
      <c r="F40" s="14">
        <f>F44+F48</f>
        <v>523679.39999999997</v>
      </c>
      <c r="G40" s="15"/>
      <c r="H40" s="15"/>
      <c r="I40" s="15"/>
      <c r="J40" s="14">
        <f t="shared" si="14"/>
        <v>523679.39999999997</v>
      </c>
      <c r="K40" s="14">
        <v>0</v>
      </c>
      <c r="L40" s="14">
        <f>L44+L48</f>
        <v>523679.39999999997</v>
      </c>
    </row>
    <row r="41" spans="1:12" s="11" customFormat="1" ht="18.75" x14ac:dyDescent="0.25">
      <c r="A41" s="158"/>
      <c r="B41" s="158"/>
      <c r="C41" s="22" t="s">
        <v>171</v>
      </c>
      <c r="D41" s="14">
        <f t="shared" si="15"/>
        <v>0</v>
      </c>
      <c r="E41" s="14">
        <f>E45+E49</f>
        <v>0</v>
      </c>
      <c r="F41" s="14">
        <f>F57</f>
        <v>0</v>
      </c>
      <c r="G41" s="15"/>
      <c r="H41" s="15"/>
      <c r="I41" s="15"/>
      <c r="J41" s="14">
        <f t="shared" ref="J41:J46" si="16">K41+L41</f>
        <v>0</v>
      </c>
      <c r="K41" s="14">
        <f>K45+K49</f>
        <v>0</v>
      </c>
      <c r="L41" s="14">
        <f>L57</f>
        <v>0</v>
      </c>
    </row>
    <row r="42" spans="1:12" s="11" customFormat="1" ht="18.75" x14ac:dyDescent="0.25">
      <c r="A42" s="158"/>
      <c r="B42" s="158"/>
      <c r="C42" s="22" t="s">
        <v>172</v>
      </c>
      <c r="D42" s="14">
        <f t="shared" si="15"/>
        <v>9627</v>
      </c>
      <c r="E42" s="14">
        <f>E46+E50</f>
        <v>0</v>
      </c>
      <c r="F42" s="14">
        <f>F54+F58</f>
        <v>9627</v>
      </c>
      <c r="G42" s="15"/>
      <c r="H42" s="15"/>
      <c r="I42" s="15"/>
      <c r="J42" s="14">
        <f t="shared" si="16"/>
        <v>9627</v>
      </c>
      <c r="K42" s="14">
        <f>K46+K50</f>
        <v>0</v>
      </c>
      <c r="L42" s="14">
        <f>L54+L58</f>
        <v>9627</v>
      </c>
    </row>
    <row r="43" spans="1:12" s="11" customFormat="1" ht="18.75" x14ac:dyDescent="0.25">
      <c r="A43" s="180" t="s">
        <v>56</v>
      </c>
      <c r="B43" s="158" t="s">
        <v>57</v>
      </c>
      <c r="C43" s="22" t="s">
        <v>170</v>
      </c>
      <c r="D43" s="14">
        <f t="shared" si="15"/>
        <v>30700.6</v>
      </c>
      <c r="E43" s="14">
        <f>E44+E45+E46</f>
        <v>0</v>
      </c>
      <c r="F43" s="14">
        <f>F44+F45+F46</f>
        <v>30700.6</v>
      </c>
      <c r="G43" s="15"/>
      <c r="H43" s="15"/>
      <c r="I43" s="15"/>
      <c r="J43" s="14">
        <f t="shared" si="16"/>
        <v>30700.6</v>
      </c>
      <c r="K43" s="14">
        <f>K44+K45+K46</f>
        <v>0</v>
      </c>
      <c r="L43" s="14">
        <f>L44+L45+L46</f>
        <v>30700.6</v>
      </c>
    </row>
    <row r="44" spans="1:12" s="11" customFormat="1" ht="37.5" x14ac:dyDescent="0.25">
      <c r="A44" s="180"/>
      <c r="B44" s="158"/>
      <c r="C44" s="22" t="s">
        <v>331</v>
      </c>
      <c r="D44" s="14">
        <f t="shared" si="15"/>
        <v>30700.6</v>
      </c>
      <c r="E44" s="14">
        <v>0</v>
      </c>
      <c r="F44" s="14">
        <f>'прил 1 (2022)'!I65</f>
        <v>30700.6</v>
      </c>
      <c r="G44" s="15"/>
      <c r="H44" s="15"/>
      <c r="I44" s="15"/>
      <c r="J44" s="14">
        <f t="shared" si="16"/>
        <v>30700.6</v>
      </c>
      <c r="K44" s="14">
        <v>0</v>
      </c>
      <c r="L44" s="14">
        <f>'прил 1 (2022)'!P65</f>
        <v>30700.6</v>
      </c>
    </row>
    <row r="45" spans="1:12" s="11" customFormat="1" ht="18.75" x14ac:dyDescent="0.25">
      <c r="A45" s="180"/>
      <c r="B45" s="158"/>
      <c r="C45" s="22" t="s">
        <v>171</v>
      </c>
      <c r="D45" s="14">
        <f t="shared" si="15"/>
        <v>0</v>
      </c>
      <c r="E45" s="14">
        <v>0</v>
      </c>
      <c r="F45" s="14">
        <v>0</v>
      </c>
      <c r="G45" s="15"/>
      <c r="H45" s="15"/>
      <c r="I45" s="15"/>
      <c r="J45" s="14">
        <f t="shared" si="16"/>
        <v>0</v>
      </c>
      <c r="K45" s="14">
        <v>0</v>
      </c>
      <c r="L45" s="14">
        <v>0</v>
      </c>
    </row>
    <row r="46" spans="1:12" s="11" customFormat="1" ht="23.25" customHeight="1" x14ac:dyDescent="0.25">
      <c r="A46" s="180"/>
      <c r="B46" s="158"/>
      <c r="C46" s="22" t="s">
        <v>172</v>
      </c>
      <c r="D46" s="14">
        <f t="shared" si="15"/>
        <v>0</v>
      </c>
      <c r="E46" s="14">
        <v>0</v>
      </c>
      <c r="F46" s="14">
        <v>0</v>
      </c>
      <c r="G46" s="15"/>
      <c r="H46" s="15"/>
      <c r="I46" s="15"/>
      <c r="J46" s="14">
        <f t="shared" si="16"/>
        <v>0</v>
      </c>
      <c r="K46" s="14">
        <v>0</v>
      </c>
      <c r="L46" s="14">
        <v>0</v>
      </c>
    </row>
    <row r="47" spans="1:12" s="11" customFormat="1" ht="18.75" customHeight="1" x14ac:dyDescent="0.25">
      <c r="A47" s="180" t="s">
        <v>58</v>
      </c>
      <c r="B47" s="158" t="s">
        <v>186</v>
      </c>
      <c r="C47" s="22" t="s">
        <v>170</v>
      </c>
      <c r="D47" s="14">
        <f t="shared" ref="D47:D48" si="17">E47+F47</f>
        <v>492978.8</v>
      </c>
      <c r="E47" s="14">
        <f>E48+E49+E50</f>
        <v>0</v>
      </c>
      <c r="F47" s="14">
        <f>F48+F49+F50</f>
        <v>492978.8</v>
      </c>
      <c r="G47" s="15"/>
      <c r="H47" s="15"/>
      <c r="I47" s="15"/>
      <c r="J47" s="14">
        <f t="shared" ref="J47:J48" si="18">K47+L47</f>
        <v>492978.8</v>
      </c>
      <c r="K47" s="14">
        <f>K48+K49+K50</f>
        <v>0</v>
      </c>
      <c r="L47" s="14">
        <f>L48+L49+L50</f>
        <v>492978.8</v>
      </c>
    </row>
    <row r="48" spans="1:12" s="11" customFormat="1" ht="37.5" x14ac:dyDescent="0.25">
      <c r="A48" s="180"/>
      <c r="B48" s="158"/>
      <c r="C48" s="22" t="s">
        <v>331</v>
      </c>
      <c r="D48" s="14">
        <f t="shared" si="17"/>
        <v>492978.8</v>
      </c>
      <c r="E48" s="14">
        <v>0</v>
      </c>
      <c r="F48" s="14">
        <f>'прил 1 (2022)'!I67</f>
        <v>492978.8</v>
      </c>
      <c r="G48" s="15"/>
      <c r="H48" s="15"/>
      <c r="I48" s="15"/>
      <c r="J48" s="14">
        <f t="shared" si="18"/>
        <v>492978.8</v>
      </c>
      <c r="K48" s="14">
        <v>0</v>
      </c>
      <c r="L48" s="14">
        <f>'прил 1 (2022)'!P67</f>
        <v>492978.8</v>
      </c>
    </row>
    <row r="49" spans="1:12" s="11" customFormat="1" ht="18.75" x14ac:dyDescent="0.25">
      <c r="A49" s="180"/>
      <c r="B49" s="158"/>
      <c r="C49" s="22" t="s">
        <v>171</v>
      </c>
      <c r="D49" s="14">
        <v>0</v>
      </c>
      <c r="E49" s="14">
        <v>0</v>
      </c>
      <c r="F49" s="14">
        <v>0</v>
      </c>
      <c r="G49" s="15"/>
      <c r="H49" s="15"/>
      <c r="I49" s="15"/>
      <c r="J49" s="14">
        <v>0</v>
      </c>
      <c r="K49" s="14">
        <v>0</v>
      </c>
      <c r="L49" s="14">
        <v>0</v>
      </c>
    </row>
    <row r="50" spans="1:12" s="11" customFormat="1" ht="18.75" x14ac:dyDescent="0.25">
      <c r="A50" s="180"/>
      <c r="B50" s="158"/>
      <c r="C50" s="22" t="s">
        <v>172</v>
      </c>
      <c r="D50" s="14">
        <v>0</v>
      </c>
      <c r="E50" s="14">
        <v>0</v>
      </c>
      <c r="F50" s="14">
        <v>0</v>
      </c>
      <c r="G50" s="15"/>
      <c r="H50" s="15"/>
      <c r="I50" s="15"/>
      <c r="J50" s="14">
        <v>0</v>
      </c>
      <c r="K50" s="14">
        <v>0</v>
      </c>
      <c r="L50" s="14">
        <v>0</v>
      </c>
    </row>
    <row r="51" spans="1:12" s="11" customFormat="1" ht="18.75" customHeight="1" x14ac:dyDescent="0.25">
      <c r="A51" s="180" t="s">
        <v>60</v>
      </c>
      <c r="B51" s="153" t="s">
        <v>472</v>
      </c>
      <c r="C51" s="22" t="s">
        <v>170</v>
      </c>
      <c r="D51" s="14">
        <f t="shared" ref="D51:D52" si="19">E51+F51</f>
        <v>1627</v>
      </c>
      <c r="E51" s="14">
        <f>E52+E53+E54</f>
        <v>0</v>
      </c>
      <c r="F51" s="14">
        <f>F52+F53+F54</f>
        <v>1627</v>
      </c>
      <c r="G51" s="15"/>
      <c r="H51" s="15"/>
      <c r="I51" s="15"/>
      <c r="J51" s="14">
        <f t="shared" ref="J51:J60" si="20">K51+L51</f>
        <v>1627</v>
      </c>
      <c r="K51" s="14">
        <f>K52+K53+K54</f>
        <v>0</v>
      </c>
      <c r="L51" s="14">
        <f>L52+L53+L54</f>
        <v>1627</v>
      </c>
    </row>
    <row r="52" spans="1:12" s="11" customFormat="1" ht="37.5" x14ac:dyDescent="0.25">
      <c r="A52" s="180"/>
      <c r="B52" s="155"/>
      <c r="C52" s="22" t="s">
        <v>331</v>
      </c>
      <c r="D52" s="14">
        <f t="shared" si="19"/>
        <v>0</v>
      </c>
      <c r="E52" s="14">
        <v>0</v>
      </c>
      <c r="F52" s="14">
        <v>0</v>
      </c>
      <c r="G52" s="15"/>
      <c r="H52" s="15"/>
      <c r="I52" s="15"/>
      <c r="J52" s="14">
        <f t="shared" si="20"/>
        <v>0</v>
      </c>
      <c r="K52" s="14">
        <v>0</v>
      </c>
      <c r="L52" s="14">
        <v>0</v>
      </c>
    </row>
    <row r="53" spans="1:12" s="11" customFormat="1" ht="18.75" customHeight="1" x14ac:dyDescent="0.25">
      <c r="A53" s="180"/>
      <c r="B53" s="155"/>
      <c r="C53" s="22" t="s">
        <v>171</v>
      </c>
      <c r="D53" s="14">
        <f t="shared" ref="D53:D82" si="21">E53+F53</f>
        <v>0</v>
      </c>
      <c r="E53" s="14">
        <f>E61</f>
        <v>0</v>
      </c>
      <c r="F53" s="14">
        <f>F61</f>
        <v>0</v>
      </c>
      <c r="G53" s="15"/>
      <c r="H53" s="15"/>
      <c r="I53" s="15"/>
      <c r="J53" s="14">
        <f t="shared" ref="J53:J58" si="22">K53+L53</f>
        <v>0</v>
      </c>
      <c r="K53" s="14">
        <f>K61</f>
        <v>0</v>
      </c>
      <c r="L53" s="14">
        <f>L61</f>
        <v>0</v>
      </c>
    </row>
    <row r="54" spans="1:12" s="11" customFormat="1" ht="21" customHeight="1" x14ac:dyDescent="0.25">
      <c r="A54" s="180"/>
      <c r="B54" s="154"/>
      <c r="C54" s="22" t="s">
        <v>172</v>
      </c>
      <c r="D54" s="14">
        <f t="shared" si="21"/>
        <v>1627</v>
      </c>
      <c r="E54" s="14">
        <f>E62</f>
        <v>0</v>
      </c>
      <c r="F54" s="14">
        <f>'прил 1 (2022)'!I70</f>
        <v>1627</v>
      </c>
      <c r="G54" s="15"/>
      <c r="H54" s="15"/>
      <c r="I54" s="15"/>
      <c r="J54" s="14">
        <f t="shared" si="22"/>
        <v>1627</v>
      </c>
      <c r="K54" s="14">
        <f>K62</f>
        <v>0</v>
      </c>
      <c r="L54" s="14">
        <f>'прил 1 (2022)'!P70</f>
        <v>1627</v>
      </c>
    </row>
    <row r="55" spans="1:12" s="11" customFormat="1" ht="18.75" customHeight="1" x14ac:dyDescent="0.25">
      <c r="A55" s="180" t="s">
        <v>61</v>
      </c>
      <c r="B55" s="158" t="s">
        <v>473</v>
      </c>
      <c r="C55" s="22" t="s">
        <v>170</v>
      </c>
      <c r="D55" s="14">
        <f t="shared" si="21"/>
        <v>8000</v>
      </c>
      <c r="E55" s="14">
        <f>E56+E57+E58</f>
        <v>0</v>
      </c>
      <c r="F55" s="14">
        <f>F56+F57+F58</f>
        <v>8000</v>
      </c>
      <c r="G55" s="15"/>
      <c r="H55" s="15"/>
      <c r="I55" s="15"/>
      <c r="J55" s="14">
        <f t="shared" si="22"/>
        <v>8000</v>
      </c>
      <c r="K55" s="14">
        <f>K56+K57+K58</f>
        <v>0</v>
      </c>
      <c r="L55" s="14">
        <f>L56+L57+L58</f>
        <v>8000</v>
      </c>
    </row>
    <row r="56" spans="1:12" s="11" customFormat="1" ht="37.5" x14ac:dyDescent="0.25">
      <c r="A56" s="180"/>
      <c r="B56" s="158"/>
      <c r="C56" s="22" t="s">
        <v>331</v>
      </c>
      <c r="D56" s="14">
        <f t="shared" si="21"/>
        <v>0</v>
      </c>
      <c r="E56" s="14">
        <v>0</v>
      </c>
      <c r="F56" s="14">
        <v>0</v>
      </c>
      <c r="G56" s="15"/>
      <c r="H56" s="15"/>
      <c r="I56" s="15"/>
      <c r="J56" s="14">
        <f t="shared" si="22"/>
        <v>0</v>
      </c>
      <c r="K56" s="14">
        <v>0</v>
      </c>
      <c r="L56" s="14">
        <v>0</v>
      </c>
    </row>
    <row r="57" spans="1:12" s="11" customFormat="1" ht="18.75" x14ac:dyDescent="0.25">
      <c r="A57" s="180"/>
      <c r="B57" s="158"/>
      <c r="C57" s="22" t="s">
        <v>171</v>
      </c>
      <c r="D57" s="14">
        <f t="shared" si="21"/>
        <v>0</v>
      </c>
      <c r="E57" s="14">
        <v>0</v>
      </c>
      <c r="F57" s="14">
        <v>0</v>
      </c>
      <c r="G57" s="15"/>
      <c r="H57" s="15"/>
      <c r="I57" s="15"/>
      <c r="J57" s="14">
        <f t="shared" si="22"/>
        <v>0</v>
      </c>
      <c r="K57" s="14">
        <v>0</v>
      </c>
      <c r="L57" s="14">
        <v>0</v>
      </c>
    </row>
    <row r="58" spans="1:12" s="11" customFormat="1" ht="18.75" x14ac:dyDescent="0.25">
      <c r="A58" s="180"/>
      <c r="B58" s="158"/>
      <c r="C58" s="22" t="s">
        <v>172</v>
      </c>
      <c r="D58" s="14">
        <f t="shared" si="21"/>
        <v>8000</v>
      </c>
      <c r="E58" s="14">
        <v>0</v>
      </c>
      <c r="F58" s="14">
        <f>'прил 1 (2022)'!I72</f>
        <v>8000</v>
      </c>
      <c r="G58" s="15"/>
      <c r="H58" s="15"/>
      <c r="I58" s="15"/>
      <c r="J58" s="14">
        <f t="shared" si="22"/>
        <v>8000</v>
      </c>
      <c r="K58" s="14">
        <v>0</v>
      </c>
      <c r="L58" s="14">
        <f>'прил 1 (2022)'!P72</f>
        <v>8000</v>
      </c>
    </row>
    <row r="59" spans="1:12" s="11" customFormat="1" ht="18.75" customHeight="1" x14ac:dyDescent="0.25">
      <c r="A59" s="158" t="s">
        <v>63</v>
      </c>
      <c r="B59" s="158" t="s">
        <v>64</v>
      </c>
      <c r="C59" s="22" t="s">
        <v>170</v>
      </c>
      <c r="D59" s="14">
        <f t="shared" si="21"/>
        <v>63183.5</v>
      </c>
      <c r="E59" s="14">
        <f>E60+E61+E62</f>
        <v>0</v>
      </c>
      <c r="F59" s="14">
        <f>F60+F61+F62</f>
        <v>63183.5</v>
      </c>
      <c r="G59" s="15"/>
      <c r="H59" s="15"/>
      <c r="I59" s="15"/>
      <c r="J59" s="14">
        <f t="shared" si="20"/>
        <v>63183.5</v>
      </c>
      <c r="K59" s="14">
        <f>K60+K61+K62</f>
        <v>0</v>
      </c>
      <c r="L59" s="14">
        <f>L60+L61+L62</f>
        <v>63183.5</v>
      </c>
    </row>
    <row r="60" spans="1:12" s="11" customFormat="1" ht="37.5" x14ac:dyDescent="0.25">
      <c r="A60" s="158"/>
      <c r="B60" s="158"/>
      <c r="C60" s="22" t="s">
        <v>331</v>
      </c>
      <c r="D60" s="14">
        <f t="shared" si="21"/>
        <v>0</v>
      </c>
      <c r="E60" s="14">
        <v>0</v>
      </c>
      <c r="F60" s="14">
        <v>0</v>
      </c>
      <c r="G60" s="15"/>
      <c r="H60" s="15"/>
      <c r="I60" s="15"/>
      <c r="J60" s="14">
        <f t="shared" si="20"/>
        <v>0</v>
      </c>
      <c r="K60" s="14">
        <v>0</v>
      </c>
      <c r="L60" s="14">
        <v>0</v>
      </c>
    </row>
    <row r="61" spans="1:12" s="11" customFormat="1" ht="18.75" x14ac:dyDescent="0.25">
      <c r="A61" s="158"/>
      <c r="B61" s="158"/>
      <c r="C61" s="22" t="s">
        <v>171</v>
      </c>
      <c r="D61" s="14">
        <f t="shared" si="21"/>
        <v>0</v>
      </c>
      <c r="E61" s="14">
        <v>0</v>
      </c>
      <c r="F61" s="14">
        <v>0</v>
      </c>
      <c r="G61" s="15"/>
      <c r="H61" s="15"/>
      <c r="I61" s="15"/>
      <c r="J61" s="14">
        <f t="shared" ref="J61:J82" si="23">K61+L61</f>
        <v>0</v>
      </c>
      <c r="K61" s="14">
        <v>0</v>
      </c>
      <c r="L61" s="14">
        <v>0</v>
      </c>
    </row>
    <row r="62" spans="1:12" s="11" customFormat="1" ht="18.75" x14ac:dyDescent="0.25">
      <c r="A62" s="158"/>
      <c r="B62" s="158"/>
      <c r="C62" s="22" t="s">
        <v>172</v>
      </c>
      <c r="D62" s="14">
        <f t="shared" si="21"/>
        <v>63183.5</v>
      </c>
      <c r="E62" s="14">
        <v>0</v>
      </c>
      <c r="F62" s="23">
        <f>'прил 1 (2022)'!I74</f>
        <v>63183.5</v>
      </c>
      <c r="G62" s="15"/>
      <c r="H62" s="15"/>
      <c r="I62" s="15"/>
      <c r="J62" s="14">
        <f t="shared" si="23"/>
        <v>63183.5</v>
      </c>
      <c r="K62" s="14">
        <v>0</v>
      </c>
      <c r="L62" s="23">
        <f>'прил 1 (2022)'!P74</f>
        <v>63183.5</v>
      </c>
    </row>
    <row r="63" spans="1:12" s="11" customFormat="1" ht="18.75" x14ac:dyDescent="0.25">
      <c r="A63" s="158" t="s">
        <v>65</v>
      </c>
      <c r="B63" s="158" t="s">
        <v>66</v>
      </c>
      <c r="C63" s="22" t="s">
        <v>170</v>
      </c>
      <c r="D63" s="14">
        <f t="shared" si="21"/>
        <v>138265.80000000002</v>
      </c>
      <c r="E63" s="14">
        <f>E64+E65+E66</f>
        <v>137092.1</v>
      </c>
      <c r="F63" s="14">
        <f>F64+F65+F66</f>
        <v>1173.7</v>
      </c>
      <c r="G63" s="15"/>
      <c r="H63" s="15"/>
      <c r="I63" s="15"/>
      <c r="J63" s="14">
        <f t="shared" si="23"/>
        <v>138265.80000000002</v>
      </c>
      <c r="K63" s="14">
        <f>K64+K65+K66</f>
        <v>137092.1</v>
      </c>
      <c r="L63" s="14">
        <f>L64+L65+L66</f>
        <v>1173.7</v>
      </c>
    </row>
    <row r="64" spans="1:12" s="11" customFormat="1" ht="37.5" x14ac:dyDescent="0.25">
      <c r="A64" s="158"/>
      <c r="B64" s="158"/>
      <c r="C64" s="22" t="s">
        <v>331</v>
      </c>
      <c r="D64" s="14">
        <f t="shared" si="21"/>
        <v>0</v>
      </c>
      <c r="E64" s="14">
        <v>0</v>
      </c>
      <c r="F64" s="14">
        <v>0</v>
      </c>
      <c r="G64" s="15"/>
      <c r="H64" s="15"/>
      <c r="I64" s="15"/>
      <c r="J64" s="14">
        <f t="shared" si="23"/>
        <v>0</v>
      </c>
      <c r="K64" s="14">
        <v>0</v>
      </c>
      <c r="L64" s="14">
        <v>0</v>
      </c>
    </row>
    <row r="65" spans="1:12" s="11" customFormat="1" ht="18.75" x14ac:dyDescent="0.25">
      <c r="A65" s="158"/>
      <c r="B65" s="158"/>
      <c r="C65" s="22" t="s">
        <v>171</v>
      </c>
      <c r="D65" s="14">
        <f t="shared" si="21"/>
        <v>0</v>
      </c>
      <c r="E65" s="14">
        <f>E69+E73</f>
        <v>0</v>
      </c>
      <c r="F65" s="14">
        <f>F69+F73</f>
        <v>0</v>
      </c>
      <c r="G65" s="15"/>
      <c r="H65" s="15"/>
      <c r="I65" s="15"/>
      <c r="J65" s="14">
        <f t="shared" si="23"/>
        <v>0</v>
      </c>
      <c r="K65" s="14">
        <f>K69+K73</f>
        <v>0</v>
      </c>
      <c r="L65" s="14">
        <f>L69+L73</f>
        <v>0</v>
      </c>
    </row>
    <row r="66" spans="1:12" s="11" customFormat="1" ht="18.75" x14ac:dyDescent="0.25">
      <c r="A66" s="158"/>
      <c r="B66" s="158"/>
      <c r="C66" s="22" t="s">
        <v>172</v>
      </c>
      <c r="D66" s="14">
        <f t="shared" si="21"/>
        <v>138265.80000000002</v>
      </c>
      <c r="E66" s="14">
        <f>E70+E74</f>
        <v>137092.1</v>
      </c>
      <c r="F66" s="14">
        <f>F70+F74</f>
        <v>1173.7</v>
      </c>
      <c r="G66" s="15"/>
      <c r="H66" s="15"/>
      <c r="I66" s="15"/>
      <c r="J66" s="14">
        <f t="shared" si="23"/>
        <v>138265.80000000002</v>
      </c>
      <c r="K66" s="14">
        <f>K70+K74</f>
        <v>137092.1</v>
      </c>
      <c r="L66" s="14">
        <f>L70+L74</f>
        <v>1173.7</v>
      </c>
    </row>
    <row r="67" spans="1:12" s="11" customFormat="1" ht="18.75" x14ac:dyDescent="0.25">
      <c r="A67" s="156" t="s">
        <v>71</v>
      </c>
      <c r="B67" s="158" t="s">
        <v>187</v>
      </c>
      <c r="C67" s="22" t="s">
        <v>170</v>
      </c>
      <c r="D67" s="14">
        <f t="shared" si="21"/>
        <v>26664.7</v>
      </c>
      <c r="E67" s="14">
        <f>E68+E69+E70</f>
        <v>26664.7</v>
      </c>
      <c r="F67" s="14">
        <f>F68+F69+F70</f>
        <v>0</v>
      </c>
      <c r="G67" s="15"/>
      <c r="H67" s="15"/>
      <c r="I67" s="15"/>
      <c r="J67" s="14">
        <f t="shared" si="23"/>
        <v>26664.7</v>
      </c>
      <c r="K67" s="14">
        <f>K68+K69+K70</f>
        <v>26664.7</v>
      </c>
      <c r="L67" s="14">
        <f>L68+L69+L70</f>
        <v>0</v>
      </c>
    </row>
    <row r="68" spans="1:12" s="11" customFormat="1" ht="37.5" x14ac:dyDescent="0.25">
      <c r="A68" s="157"/>
      <c r="B68" s="158"/>
      <c r="C68" s="22" t="s">
        <v>331</v>
      </c>
      <c r="D68" s="14">
        <f t="shared" si="21"/>
        <v>0</v>
      </c>
      <c r="E68" s="14">
        <v>0</v>
      </c>
      <c r="F68" s="14">
        <v>0</v>
      </c>
      <c r="G68" s="15"/>
      <c r="H68" s="15"/>
      <c r="I68" s="15"/>
      <c r="J68" s="14">
        <f t="shared" si="23"/>
        <v>0</v>
      </c>
      <c r="K68" s="14">
        <v>0</v>
      </c>
      <c r="L68" s="14">
        <v>0</v>
      </c>
    </row>
    <row r="69" spans="1:12" s="11" customFormat="1" ht="18.75" x14ac:dyDescent="0.25">
      <c r="A69" s="157"/>
      <c r="B69" s="158"/>
      <c r="C69" s="22" t="s">
        <v>171</v>
      </c>
      <c r="D69" s="14">
        <f t="shared" si="21"/>
        <v>0</v>
      </c>
      <c r="E69" s="14">
        <v>0</v>
      </c>
      <c r="F69" s="14">
        <v>0</v>
      </c>
      <c r="G69" s="15"/>
      <c r="H69" s="15"/>
      <c r="I69" s="15"/>
      <c r="J69" s="14">
        <f t="shared" si="23"/>
        <v>0</v>
      </c>
      <c r="K69" s="14">
        <v>0</v>
      </c>
      <c r="L69" s="14">
        <v>0</v>
      </c>
    </row>
    <row r="70" spans="1:12" s="11" customFormat="1" ht="82.5" customHeight="1" x14ac:dyDescent="0.25">
      <c r="A70" s="159"/>
      <c r="B70" s="158"/>
      <c r="C70" s="22" t="s">
        <v>172</v>
      </c>
      <c r="D70" s="14">
        <f t="shared" si="21"/>
        <v>26664.7</v>
      </c>
      <c r="E70" s="14">
        <f>'прил 1 (2022)'!H83</f>
        <v>26664.7</v>
      </c>
      <c r="F70" s="14">
        <v>0</v>
      </c>
      <c r="G70" s="15"/>
      <c r="H70" s="15"/>
      <c r="I70" s="15"/>
      <c r="J70" s="14">
        <f t="shared" si="23"/>
        <v>26664.7</v>
      </c>
      <c r="K70" s="14">
        <f>'прил 1 (2022)'!O83</f>
        <v>26664.7</v>
      </c>
      <c r="L70" s="14">
        <v>0</v>
      </c>
    </row>
    <row r="71" spans="1:12" s="11" customFormat="1" ht="18.75" x14ac:dyDescent="0.25">
      <c r="A71" s="156" t="s">
        <v>73</v>
      </c>
      <c r="B71" s="158" t="s">
        <v>74</v>
      </c>
      <c r="C71" s="22" t="s">
        <v>170</v>
      </c>
      <c r="D71" s="14">
        <f t="shared" si="21"/>
        <v>111601.1</v>
      </c>
      <c r="E71" s="14">
        <f>E74</f>
        <v>110427.40000000001</v>
      </c>
      <c r="F71" s="14">
        <f>F74</f>
        <v>1173.7</v>
      </c>
      <c r="G71" s="15"/>
      <c r="H71" s="15"/>
      <c r="I71" s="15"/>
      <c r="J71" s="14">
        <f t="shared" si="23"/>
        <v>111601.1</v>
      </c>
      <c r="K71" s="14">
        <f>K74</f>
        <v>110427.40000000001</v>
      </c>
      <c r="L71" s="14">
        <f>L74</f>
        <v>1173.7</v>
      </c>
    </row>
    <row r="72" spans="1:12" s="11" customFormat="1" ht="37.5" x14ac:dyDescent="0.25">
      <c r="A72" s="157"/>
      <c r="B72" s="158"/>
      <c r="C72" s="22" t="s">
        <v>331</v>
      </c>
      <c r="D72" s="14">
        <f t="shared" si="21"/>
        <v>0</v>
      </c>
      <c r="E72" s="14">
        <v>0</v>
      </c>
      <c r="F72" s="14">
        <v>0</v>
      </c>
      <c r="G72" s="15"/>
      <c r="H72" s="15"/>
      <c r="I72" s="15"/>
      <c r="J72" s="14">
        <f t="shared" si="23"/>
        <v>0</v>
      </c>
      <c r="K72" s="14">
        <v>0</v>
      </c>
      <c r="L72" s="14">
        <v>0</v>
      </c>
    </row>
    <row r="73" spans="1:12" s="11" customFormat="1" ht="18.75" x14ac:dyDescent="0.25">
      <c r="A73" s="157"/>
      <c r="B73" s="158"/>
      <c r="C73" s="22" t="s">
        <v>171</v>
      </c>
      <c r="D73" s="14">
        <f t="shared" si="21"/>
        <v>0</v>
      </c>
      <c r="E73" s="14">
        <v>0</v>
      </c>
      <c r="F73" s="14">
        <v>0</v>
      </c>
      <c r="G73" s="15"/>
      <c r="H73" s="15"/>
      <c r="I73" s="15"/>
      <c r="J73" s="14">
        <f t="shared" si="23"/>
        <v>0</v>
      </c>
      <c r="K73" s="14">
        <v>0</v>
      </c>
      <c r="L73" s="14">
        <v>0</v>
      </c>
    </row>
    <row r="74" spans="1:12" s="11" customFormat="1" ht="30" customHeight="1" x14ac:dyDescent="0.25">
      <c r="A74" s="159"/>
      <c r="B74" s="158"/>
      <c r="C74" s="22" t="s">
        <v>172</v>
      </c>
      <c r="D74" s="14">
        <f t="shared" si="21"/>
        <v>111601.1</v>
      </c>
      <c r="E74" s="14">
        <f>'прил 1 (2022)'!H85</f>
        <v>110427.40000000001</v>
      </c>
      <c r="F74" s="14">
        <f>'прил 1 (2022)'!I85</f>
        <v>1173.7</v>
      </c>
      <c r="G74" s="15"/>
      <c r="H74" s="15"/>
      <c r="I74" s="15"/>
      <c r="J74" s="14">
        <f t="shared" si="23"/>
        <v>111601.1</v>
      </c>
      <c r="K74" s="14">
        <f>'прил 1 (2022)'!O85</f>
        <v>110427.40000000001</v>
      </c>
      <c r="L74" s="14">
        <f>'прил 1 (2022)'!P85</f>
        <v>1173.7</v>
      </c>
    </row>
    <row r="75" spans="1:12" s="11" customFormat="1" ht="18.75" customHeight="1" x14ac:dyDescent="0.25">
      <c r="A75" s="153" t="s">
        <v>75</v>
      </c>
      <c r="B75" s="153" t="s">
        <v>188</v>
      </c>
      <c r="C75" s="22" t="s">
        <v>170</v>
      </c>
      <c r="D75" s="14">
        <f t="shared" si="21"/>
        <v>6315.1</v>
      </c>
      <c r="E75" s="14">
        <f>E76+E77+E78</f>
        <v>0</v>
      </c>
      <c r="F75" s="14">
        <f>F76+F77+F78</f>
        <v>6315.1</v>
      </c>
      <c r="G75" s="15"/>
      <c r="H75" s="15"/>
      <c r="I75" s="15"/>
      <c r="J75" s="14">
        <f t="shared" si="23"/>
        <v>6315.1</v>
      </c>
      <c r="K75" s="14">
        <f>K76+K77+K78</f>
        <v>0</v>
      </c>
      <c r="L75" s="14">
        <f>L76+L77+L78</f>
        <v>6315.1</v>
      </c>
    </row>
    <row r="76" spans="1:12" s="11" customFormat="1" ht="37.5" x14ac:dyDescent="0.25">
      <c r="A76" s="155"/>
      <c r="B76" s="155"/>
      <c r="C76" s="22" t="s">
        <v>331</v>
      </c>
      <c r="D76" s="14">
        <f t="shared" si="21"/>
        <v>0</v>
      </c>
      <c r="E76" s="14">
        <v>0</v>
      </c>
      <c r="F76" s="14">
        <v>0</v>
      </c>
      <c r="G76" s="15"/>
      <c r="H76" s="15"/>
      <c r="I76" s="15"/>
      <c r="J76" s="14">
        <f t="shared" si="23"/>
        <v>0</v>
      </c>
      <c r="K76" s="14">
        <v>0</v>
      </c>
      <c r="L76" s="14">
        <v>0</v>
      </c>
    </row>
    <row r="77" spans="1:12" s="11" customFormat="1" ht="18.75" x14ac:dyDescent="0.25">
      <c r="A77" s="155"/>
      <c r="B77" s="155"/>
      <c r="C77" s="22" t="s">
        <v>171</v>
      </c>
      <c r="D77" s="14">
        <f t="shared" si="21"/>
        <v>0</v>
      </c>
      <c r="E77" s="14">
        <v>0</v>
      </c>
      <c r="F77" s="14">
        <v>0</v>
      </c>
      <c r="G77" s="15"/>
      <c r="H77" s="15"/>
      <c r="I77" s="15"/>
      <c r="J77" s="14">
        <f t="shared" si="23"/>
        <v>0</v>
      </c>
      <c r="K77" s="14">
        <v>0</v>
      </c>
      <c r="L77" s="14">
        <v>0</v>
      </c>
    </row>
    <row r="78" spans="1:12" s="11" customFormat="1" ht="18.75" x14ac:dyDescent="0.25">
      <c r="A78" s="154"/>
      <c r="B78" s="154"/>
      <c r="C78" s="22" t="s">
        <v>172</v>
      </c>
      <c r="D78" s="14">
        <f t="shared" si="21"/>
        <v>6315.1</v>
      </c>
      <c r="E78" s="14">
        <v>0</v>
      </c>
      <c r="F78" s="14">
        <f>'прил 1 (2022)'!I90</f>
        <v>6315.1</v>
      </c>
      <c r="G78" s="15"/>
      <c r="H78" s="15"/>
      <c r="I78" s="15"/>
      <c r="J78" s="14">
        <f t="shared" si="23"/>
        <v>6315.1</v>
      </c>
      <c r="K78" s="14">
        <v>0</v>
      </c>
      <c r="L78" s="14">
        <f>'прил 1 (2022)'!P90</f>
        <v>6315.1</v>
      </c>
    </row>
    <row r="79" spans="1:12" s="11" customFormat="1" ht="18.75" hidden="1" x14ac:dyDescent="0.25">
      <c r="A79" s="158" t="s">
        <v>77</v>
      </c>
      <c r="B79" s="158" t="s">
        <v>189</v>
      </c>
      <c r="C79" s="22" t="s">
        <v>170</v>
      </c>
      <c r="D79" s="14" t="e">
        <f t="shared" si="21"/>
        <v>#REF!</v>
      </c>
      <c r="E79" s="14" t="e">
        <f>E80+E81+E82</f>
        <v>#REF!</v>
      </c>
      <c r="F79" s="14" t="e">
        <f>F80+F81+F82</f>
        <v>#REF!</v>
      </c>
      <c r="G79" s="15"/>
      <c r="H79" s="15"/>
      <c r="I79" s="15"/>
      <c r="J79" s="14" t="e">
        <f t="shared" si="23"/>
        <v>#REF!</v>
      </c>
      <c r="K79" s="14" t="e">
        <f>K80+K81+K82</f>
        <v>#REF!</v>
      </c>
      <c r="L79" s="14" t="e">
        <f>L80+L81+L82</f>
        <v>#REF!</v>
      </c>
    </row>
    <row r="80" spans="1:12" s="11" customFormat="1" ht="37.5" hidden="1" x14ac:dyDescent="0.25">
      <c r="A80" s="158"/>
      <c r="B80" s="158"/>
      <c r="C80" s="22" t="s">
        <v>331</v>
      </c>
      <c r="D80" s="14">
        <f t="shared" si="21"/>
        <v>0</v>
      </c>
      <c r="E80" s="14">
        <v>0</v>
      </c>
      <c r="F80" s="14">
        <v>0</v>
      </c>
      <c r="G80" s="15"/>
      <c r="H80" s="15"/>
      <c r="I80" s="15"/>
      <c r="J80" s="14">
        <f t="shared" si="23"/>
        <v>0</v>
      </c>
      <c r="K80" s="14">
        <v>0</v>
      </c>
      <c r="L80" s="14">
        <v>0</v>
      </c>
    </row>
    <row r="81" spans="1:12" s="11" customFormat="1" ht="18.75" hidden="1" x14ac:dyDescent="0.25">
      <c r="A81" s="158"/>
      <c r="B81" s="158"/>
      <c r="C81" s="22" t="s">
        <v>171</v>
      </c>
      <c r="D81" s="14" t="e">
        <f t="shared" si="21"/>
        <v>#REF!</v>
      </c>
      <c r="E81" s="14" t="e">
        <f>#REF!+#REF!+#REF!</f>
        <v>#REF!</v>
      </c>
      <c r="F81" s="14" t="e">
        <f>#REF!+#REF!+#REF!</f>
        <v>#REF!</v>
      </c>
      <c r="G81" s="15"/>
      <c r="H81" s="15"/>
      <c r="I81" s="15"/>
      <c r="J81" s="14" t="e">
        <f t="shared" si="23"/>
        <v>#REF!</v>
      </c>
      <c r="K81" s="14" t="e">
        <f>#REF!+#REF!+#REF!</f>
        <v>#REF!</v>
      </c>
      <c r="L81" s="14" t="e">
        <f>#REF!+#REF!+#REF!</f>
        <v>#REF!</v>
      </c>
    </row>
    <row r="82" spans="1:12" s="11" customFormat="1" ht="18.75" hidden="1" x14ac:dyDescent="0.25">
      <c r="A82" s="158"/>
      <c r="B82" s="158"/>
      <c r="C82" s="22" t="s">
        <v>172</v>
      </c>
      <c r="D82" s="14" t="e">
        <f t="shared" si="21"/>
        <v>#REF!</v>
      </c>
      <c r="E82" s="14">
        <v>0</v>
      </c>
      <c r="F82" s="14" t="e">
        <f>#REF!+#REF!+#REF!</f>
        <v>#REF!</v>
      </c>
      <c r="G82" s="15"/>
      <c r="H82" s="15"/>
      <c r="I82" s="15"/>
      <c r="J82" s="14" t="e">
        <f t="shared" si="23"/>
        <v>#REF!</v>
      </c>
      <c r="K82" s="14">
        <v>0</v>
      </c>
      <c r="L82" s="14" t="e">
        <f>#REF!+#REF!+#REF!</f>
        <v>#REF!</v>
      </c>
    </row>
    <row r="83" spans="1:12" s="11" customFormat="1" ht="18.75" x14ac:dyDescent="0.25">
      <c r="A83" s="153" t="s">
        <v>77</v>
      </c>
      <c r="B83" s="153" t="s">
        <v>389</v>
      </c>
      <c r="C83" s="22" t="s">
        <v>170</v>
      </c>
      <c r="D83" s="14">
        <f t="shared" ref="D83:D86" si="24">E83+F83</f>
        <v>2738.5</v>
      </c>
      <c r="E83" s="14">
        <f>E84+E85+E86</f>
        <v>2738.5</v>
      </c>
      <c r="F83" s="14">
        <f>F84+F85+F86</f>
        <v>0</v>
      </c>
      <c r="G83" s="15"/>
      <c r="H83" s="15"/>
      <c r="I83" s="15"/>
      <c r="J83" s="14">
        <f t="shared" ref="J83:J86" si="25">K83+L83</f>
        <v>2738.5</v>
      </c>
      <c r="K83" s="14">
        <f>K84+K85+K86</f>
        <v>2738.5</v>
      </c>
      <c r="L83" s="14">
        <f>L84+L85+L86</f>
        <v>0</v>
      </c>
    </row>
    <row r="84" spans="1:12" s="11" customFormat="1" ht="37.5" x14ac:dyDescent="0.25">
      <c r="A84" s="155"/>
      <c r="B84" s="155"/>
      <c r="C84" s="22" t="s">
        <v>331</v>
      </c>
      <c r="D84" s="14">
        <f t="shared" si="24"/>
        <v>0</v>
      </c>
      <c r="E84" s="14">
        <v>0</v>
      </c>
      <c r="F84" s="14">
        <v>0</v>
      </c>
      <c r="G84" s="15"/>
      <c r="H84" s="15"/>
      <c r="I84" s="15"/>
      <c r="J84" s="14">
        <f t="shared" si="25"/>
        <v>0</v>
      </c>
      <c r="K84" s="14">
        <v>0</v>
      </c>
      <c r="L84" s="14">
        <v>0</v>
      </c>
    </row>
    <row r="85" spans="1:12" s="11" customFormat="1" ht="18.75" x14ac:dyDescent="0.25">
      <c r="A85" s="155"/>
      <c r="B85" s="155"/>
      <c r="C85" s="22" t="s">
        <v>171</v>
      </c>
      <c r="D85" s="14">
        <f t="shared" si="24"/>
        <v>0</v>
      </c>
      <c r="E85" s="14">
        <v>0</v>
      </c>
      <c r="F85" s="14">
        <v>0</v>
      </c>
      <c r="G85" s="15"/>
      <c r="H85" s="15"/>
      <c r="I85" s="15"/>
      <c r="J85" s="14">
        <f t="shared" si="25"/>
        <v>0</v>
      </c>
      <c r="K85" s="14">
        <v>0</v>
      </c>
      <c r="L85" s="14">
        <v>0</v>
      </c>
    </row>
    <row r="86" spans="1:12" s="11" customFormat="1" ht="18.75" x14ac:dyDescent="0.25">
      <c r="A86" s="154"/>
      <c r="B86" s="154"/>
      <c r="C86" s="22" t="s">
        <v>172</v>
      </c>
      <c r="D86" s="14">
        <f t="shared" si="24"/>
        <v>2738.5</v>
      </c>
      <c r="E86" s="14">
        <f>'прил 1 (2022)'!H94</f>
        <v>2738.5</v>
      </c>
      <c r="F86" s="14">
        <f>'прил 1 (2022)'!I94</f>
        <v>0</v>
      </c>
      <c r="G86" s="15"/>
      <c r="H86" s="15"/>
      <c r="I86" s="15"/>
      <c r="J86" s="14">
        <f t="shared" si="25"/>
        <v>2738.5</v>
      </c>
      <c r="K86" s="14">
        <f>'прил 1 (2022)'!O94</f>
        <v>2738.5</v>
      </c>
      <c r="L86" s="14">
        <f>'прил 1 (2022)'!P94</f>
        <v>0</v>
      </c>
    </row>
    <row r="87" spans="1:12" s="11" customFormat="1" ht="18.75" x14ac:dyDescent="0.25">
      <c r="A87" s="158" t="s">
        <v>79</v>
      </c>
      <c r="B87" s="158" t="s">
        <v>491</v>
      </c>
      <c r="C87" s="22" t="s">
        <v>170</v>
      </c>
      <c r="D87" s="14">
        <f t="shared" ref="D87:D88" si="26">E87+F87</f>
        <v>0</v>
      </c>
      <c r="E87" s="14">
        <f>E88+E89+E90</f>
        <v>0</v>
      </c>
      <c r="F87" s="14">
        <f>F88+F89+F90</f>
        <v>0</v>
      </c>
      <c r="G87" s="15"/>
      <c r="H87" s="15"/>
      <c r="I87" s="15"/>
      <c r="J87" s="14">
        <f t="shared" ref="J87:J88" si="27">K87+L87</f>
        <v>0</v>
      </c>
      <c r="K87" s="14">
        <f>K88+K89+K90</f>
        <v>0</v>
      </c>
      <c r="L87" s="14">
        <f>L88+L89+L90</f>
        <v>0</v>
      </c>
    </row>
    <row r="88" spans="1:12" s="11" customFormat="1" ht="37.5" x14ac:dyDescent="0.25">
      <c r="A88" s="158"/>
      <c r="B88" s="158"/>
      <c r="C88" s="22" t="s">
        <v>331</v>
      </c>
      <c r="D88" s="14">
        <f t="shared" si="26"/>
        <v>0</v>
      </c>
      <c r="E88" s="14">
        <v>0</v>
      </c>
      <c r="F88" s="14">
        <v>0</v>
      </c>
      <c r="G88" s="15"/>
      <c r="H88" s="15"/>
      <c r="I88" s="15"/>
      <c r="J88" s="14">
        <f t="shared" si="27"/>
        <v>0</v>
      </c>
      <c r="K88" s="14">
        <v>0</v>
      </c>
      <c r="L88" s="14">
        <v>0</v>
      </c>
    </row>
    <row r="89" spans="1:12" s="11" customFormat="1" ht="18.75" x14ac:dyDescent="0.25">
      <c r="A89" s="158"/>
      <c r="B89" s="158"/>
      <c r="C89" s="22" t="s">
        <v>171</v>
      </c>
      <c r="D89" s="14">
        <f t="shared" ref="D89:D115" si="28">E89+F89</f>
        <v>0</v>
      </c>
      <c r="E89" s="14">
        <v>0</v>
      </c>
      <c r="F89" s="14">
        <v>0</v>
      </c>
      <c r="G89" s="15"/>
      <c r="H89" s="15"/>
      <c r="I89" s="15"/>
      <c r="J89" s="14">
        <f t="shared" ref="J89:J115" si="29">K89+L89</f>
        <v>0</v>
      </c>
      <c r="K89" s="14">
        <v>0</v>
      </c>
      <c r="L89" s="14">
        <v>0</v>
      </c>
    </row>
    <row r="90" spans="1:12" s="11" customFormat="1" ht="25.5" customHeight="1" x14ac:dyDescent="0.25">
      <c r="A90" s="158"/>
      <c r="B90" s="158"/>
      <c r="C90" s="22" t="s">
        <v>172</v>
      </c>
      <c r="D90" s="14">
        <f t="shared" si="28"/>
        <v>0</v>
      </c>
      <c r="E90" s="14">
        <v>0</v>
      </c>
      <c r="F90" s="14">
        <f>'прил 1 (2022)'!I96</f>
        <v>0</v>
      </c>
      <c r="G90" s="15"/>
      <c r="H90" s="15"/>
      <c r="I90" s="15"/>
      <c r="J90" s="14">
        <f t="shared" si="29"/>
        <v>0</v>
      </c>
      <c r="K90" s="14">
        <v>0</v>
      </c>
      <c r="L90" s="14">
        <f>'прил 1 (2022)'!P96</f>
        <v>0</v>
      </c>
    </row>
    <row r="91" spans="1:12" s="11" customFormat="1" ht="18.75" x14ac:dyDescent="0.25">
      <c r="A91" s="158" t="s">
        <v>80</v>
      </c>
      <c r="B91" s="158" t="s">
        <v>81</v>
      </c>
      <c r="C91" s="22" t="s">
        <v>170</v>
      </c>
      <c r="D91" s="14">
        <f t="shared" si="28"/>
        <v>619142.40000000002</v>
      </c>
      <c r="E91" s="14">
        <f>E92+E93+E94</f>
        <v>260838.5</v>
      </c>
      <c r="F91" s="14">
        <f>F92+F93+F94</f>
        <v>358303.9</v>
      </c>
      <c r="G91" s="15"/>
      <c r="H91" s="15"/>
      <c r="I91" s="15"/>
      <c r="J91" s="14">
        <f t="shared" si="29"/>
        <v>619142.40000000002</v>
      </c>
      <c r="K91" s="14">
        <f>K92+K93+K94</f>
        <v>260838.5</v>
      </c>
      <c r="L91" s="14">
        <f>L92+L93+L94</f>
        <v>358303.9</v>
      </c>
    </row>
    <row r="92" spans="1:12" s="11" customFormat="1" ht="37.5" x14ac:dyDescent="0.25">
      <c r="A92" s="158"/>
      <c r="B92" s="158"/>
      <c r="C92" s="22" t="s">
        <v>331</v>
      </c>
      <c r="D92" s="14">
        <f t="shared" si="28"/>
        <v>619142.40000000002</v>
      </c>
      <c r="E92" s="14">
        <f>E96+E100</f>
        <v>260838.5</v>
      </c>
      <c r="F92" s="14">
        <f>F96+F100</f>
        <v>358303.9</v>
      </c>
      <c r="G92" s="15"/>
      <c r="H92" s="15"/>
      <c r="I92" s="15"/>
      <c r="J92" s="14">
        <f t="shared" si="29"/>
        <v>619142.40000000002</v>
      </c>
      <c r="K92" s="14">
        <f>K96+K100</f>
        <v>260838.5</v>
      </c>
      <c r="L92" s="14">
        <f>L96+L100</f>
        <v>358303.9</v>
      </c>
    </row>
    <row r="93" spans="1:12" s="11" customFormat="1" ht="18.75" x14ac:dyDescent="0.25">
      <c r="A93" s="158"/>
      <c r="B93" s="158"/>
      <c r="C93" s="22" t="s">
        <v>171</v>
      </c>
      <c r="D93" s="14">
        <f t="shared" si="28"/>
        <v>0</v>
      </c>
      <c r="E93" s="14">
        <v>0</v>
      </c>
      <c r="F93" s="14">
        <v>0</v>
      </c>
      <c r="G93" s="15"/>
      <c r="H93" s="15"/>
      <c r="I93" s="15"/>
      <c r="J93" s="14">
        <f t="shared" si="29"/>
        <v>0</v>
      </c>
      <c r="K93" s="14">
        <v>0</v>
      </c>
      <c r="L93" s="14">
        <v>0</v>
      </c>
    </row>
    <row r="94" spans="1:12" s="11" customFormat="1" ht="18.75" x14ac:dyDescent="0.25">
      <c r="A94" s="158"/>
      <c r="B94" s="158"/>
      <c r="C94" s="22" t="s">
        <v>172</v>
      </c>
      <c r="D94" s="14">
        <f t="shared" si="28"/>
        <v>0</v>
      </c>
      <c r="E94" s="14">
        <f>E102</f>
        <v>0</v>
      </c>
      <c r="F94" s="14">
        <f>F102</f>
        <v>0</v>
      </c>
      <c r="G94" s="15"/>
      <c r="H94" s="15"/>
      <c r="I94" s="15"/>
      <c r="J94" s="14">
        <f>J102</f>
        <v>0</v>
      </c>
      <c r="K94" s="14">
        <f>K102</f>
        <v>0</v>
      </c>
      <c r="L94" s="14">
        <f>L102</f>
        <v>0</v>
      </c>
    </row>
    <row r="95" spans="1:12" s="11" customFormat="1" ht="29.25" customHeight="1" x14ac:dyDescent="0.25">
      <c r="A95" s="156" t="s">
        <v>392</v>
      </c>
      <c r="B95" s="153" t="s">
        <v>405</v>
      </c>
      <c r="C95" s="22" t="s">
        <v>170</v>
      </c>
      <c r="D95" s="14">
        <f t="shared" ref="D95:D101" si="30">E95+F95</f>
        <v>263596.90000000002</v>
      </c>
      <c r="E95" s="14">
        <f>E96+E97+E98</f>
        <v>135000</v>
      </c>
      <c r="F95" s="14">
        <f>F96+F97+F98</f>
        <v>128596.9</v>
      </c>
      <c r="G95" s="15"/>
      <c r="H95" s="15"/>
      <c r="I95" s="15"/>
      <c r="J95" s="14">
        <f t="shared" ref="J95:J102" si="31">K95+L95</f>
        <v>263596.90000000002</v>
      </c>
      <c r="K95" s="14">
        <f>K96+K97+K98</f>
        <v>135000</v>
      </c>
      <c r="L95" s="14">
        <f>L96+L97+L98</f>
        <v>128596.9</v>
      </c>
    </row>
    <row r="96" spans="1:12" s="11" customFormat="1" ht="21.75" customHeight="1" x14ac:dyDescent="0.25">
      <c r="A96" s="157"/>
      <c r="B96" s="155"/>
      <c r="C96" s="22" t="s">
        <v>331</v>
      </c>
      <c r="D96" s="14">
        <f t="shared" si="30"/>
        <v>263596.90000000002</v>
      </c>
      <c r="E96" s="14">
        <f>'прил 1 (2022)'!H103</f>
        <v>135000</v>
      </c>
      <c r="F96" s="14">
        <f>'прил 1 (2022)'!I103</f>
        <v>128596.9</v>
      </c>
      <c r="G96" s="15"/>
      <c r="H96" s="15"/>
      <c r="I96" s="15"/>
      <c r="J96" s="14">
        <f t="shared" si="31"/>
        <v>263596.90000000002</v>
      </c>
      <c r="K96" s="14">
        <f>'прил 1 (2022)'!O103</f>
        <v>135000</v>
      </c>
      <c r="L96" s="14">
        <f>'прил 1 (2022)'!P103</f>
        <v>128596.9</v>
      </c>
    </row>
    <row r="97" spans="1:12" s="11" customFormat="1" ht="18.75" x14ac:dyDescent="0.25">
      <c r="A97" s="157"/>
      <c r="B97" s="155"/>
      <c r="C97" s="22" t="s">
        <v>171</v>
      </c>
      <c r="D97" s="14">
        <f t="shared" si="30"/>
        <v>0</v>
      </c>
      <c r="E97" s="14">
        <v>0</v>
      </c>
      <c r="F97" s="14">
        <v>0</v>
      </c>
      <c r="G97" s="15"/>
      <c r="H97" s="15"/>
      <c r="I97" s="15"/>
      <c r="J97" s="14">
        <f t="shared" si="31"/>
        <v>0</v>
      </c>
      <c r="K97" s="14">
        <v>0</v>
      </c>
      <c r="L97" s="14">
        <v>0</v>
      </c>
    </row>
    <row r="98" spans="1:12" s="11" customFormat="1" ht="18.75" x14ac:dyDescent="0.25">
      <c r="A98" s="159"/>
      <c r="B98" s="154"/>
      <c r="C98" s="22" t="s">
        <v>172</v>
      </c>
      <c r="D98" s="14">
        <f t="shared" si="30"/>
        <v>0</v>
      </c>
      <c r="E98" s="14">
        <v>0</v>
      </c>
      <c r="F98" s="14">
        <v>0</v>
      </c>
      <c r="G98" s="15"/>
      <c r="H98" s="15"/>
      <c r="I98" s="15"/>
      <c r="J98" s="14">
        <f t="shared" si="31"/>
        <v>0</v>
      </c>
      <c r="K98" s="14">
        <v>0</v>
      </c>
      <c r="L98" s="14">
        <v>0</v>
      </c>
    </row>
    <row r="99" spans="1:12" s="11" customFormat="1" ht="33" customHeight="1" x14ac:dyDescent="0.25">
      <c r="A99" s="156" t="s">
        <v>393</v>
      </c>
      <c r="B99" s="153" t="s">
        <v>395</v>
      </c>
      <c r="C99" s="22" t="s">
        <v>170</v>
      </c>
      <c r="D99" s="14">
        <f t="shared" si="30"/>
        <v>355545.5</v>
      </c>
      <c r="E99" s="14">
        <f>E100+E101+E102</f>
        <v>125838.5</v>
      </c>
      <c r="F99" s="14">
        <f>F100+F101+F102</f>
        <v>229707</v>
      </c>
      <c r="G99" s="15"/>
      <c r="H99" s="15"/>
      <c r="I99" s="15"/>
      <c r="J99" s="14">
        <f t="shared" si="31"/>
        <v>355545.5</v>
      </c>
      <c r="K99" s="14">
        <f>K100+K101+K102</f>
        <v>125838.5</v>
      </c>
      <c r="L99" s="14">
        <f>L100+L101+L102</f>
        <v>229707</v>
      </c>
    </row>
    <row r="100" spans="1:12" s="11" customFormat="1" ht="19.5" customHeight="1" x14ac:dyDescent="0.25">
      <c r="A100" s="157"/>
      <c r="B100" s="155"/>
      <c r="C100" s="22" t="s">
        <v>331</v>
      </c>
      <c r="D100" s="14">
        <f t="shared" si="30"/>
        <v>355545.5</v>
      </c>
      <c r="E100" s="14">
        <f>'прил 1 (2022)'!H106</f>
        <v>125838.5</v>
      </c>
      <c r="F100" s="14">
        <f>'прил 1 (2022)'!I106</f>
        <v>229707</v>
      </c>
      <c r="G100" s="15"/>
      <c r="H100" s="15"/>
      <c r="I100" s="15"/>
      <c r="J100" s="14">
        <f t="shared" si="31"/>
        <v>355545.5</v>
      </c>
      <c r="K100" s="14">
        <f>'прил 1 (2022)'!O106</f>
        <v>125838.5</v>
      </c>
      <c r="L100" s="14">
        <f>'прил 1 (2022)'!P106</f>
        <v>229707</v>
      </c>
    </row>
    <row r="101" spans="1:12" s="11" customFormat="1" ht="18.75" x14ac:dyDescent="0.25">
      <c r="A101" s="157"/>
      <c r="B101" s="155"/>
      <c r="C101" s="22" t="s">
        <v>171</v>
      </c>
      <c r="D101" s="14">
        <f t="shared" si="30"/>
        <v>0</v>
      </c>
      <c r="E101" s="14">
        <v>0</v>
      </c>
      <c r="F101" s="14">
        <v>0</v>
      </c>
      <c r="G101" s="15"/>
      <c r="H101" s="15"/>
      <c r="I101" s="15"/>
      <c r="J101" s="14">
        <f t="shared" si="31"/>
        <v>0</v>
      </c>
      <c r="K101" s="14">
        <v>0</v>
      </c>
      <c r="L101" s="14">
        <v>0</v>
      </c>
    </row>
    <row r="102" spans="1:12" s="11" customFormat="1" ht="18.75" x14ac:dyDescent="0.25">
      <c r="A102" s="159"/>
      <c r="B102" s="154"/>
      <c r="C102" s="22" t="s">
        <v>172</v>
      </c>
      <c r="D102" s="14">
        <f>E102+F102</f>
        <v>0</v>
      </c>
      <c r="E102" s="14">
        <v>0</v>
      </c>
      <c r="F102" s="14">
        <v>0</v>
      </c>
      <c r="G102" s="15"/>
      <c r="H102" s="15"/>
      <c r="I102" s="15"/>
      <c r="J102" s="14">
        <f t="shared" si="31"/>
        <v>0</v>
      </c>
      <c r="K102" s="14">
        <v>0</v>
      </c>
      <c r="L102" s="14">
        <v>0</v>
      </c>
    </row>
    <row r="103" spans="1:12" s="11" customFormat="1" ht="40.5" customHeight="1" x14ac:dyDescent="0.25">
      <c r="A103" s="153" t="s">
        <v>399</v>
      </c>
      <c r="B103" s="153" t="s">
        <v>499</v>
      </c>
      <c r="C103" s="22" t="s">
        <v>170</v>
      </c>
      <c r="D103" s="14">
        <f>E103+F103</f>
        <v>1058514.1000000001</v>
      </c>
      <c r="E103" s="14">
        <f>E104+E105+E106</f>
        <v>135216.1</v>
      </c>
      <c r="F103" s="14">
        <f>F104+F105+F106</f>
        <v>923298</v>
      </c>
      <c r="G103" s="15"/>
      <c r="H103" s="15"/>
      <c r="I103" s="15"/>
      <c r="J103" s="14">
        <f t="shared" ref="J103:J106" si="32">K103+L103</f>
        <v>1058514.1000000001</v>
      </c>
      <c r="K103" s="14">
        <f>K104+K105+K106</f>
        <v>135216.1</v>
      </c>
      <c r="L103" s="14">
        <f>L104+L105+L106</f>
        <v>923298</v>
      </c>
    </row>
    <row r="104" spans="1:12" s="11" customFormat="1" ht="40.5" customHeight="1" x14ac:dyDescent="0.25">
      <c r="A104" s="155"/>
      <c r="B104" s="155"/>
      <c r="C104" s="22" t="s">
        <v>331</v>
      </c>
      <c r="D104" s="14">
        <f t="shared" ref="D104:D106" si="33">E104+F104</f>
        <v>981358</v>
      </c>
      <c r="E104" s="14">
        <f>E108+E112</f>
        <v>135216.1</v>
      </c>
      <c r="F104" s="14">
        <f>F108+F112</f>
        <v>846141.9</v>
      </c>
      <c r="G104" s="15"/>
      <c r="H104" s="15"/>
      <c r="I104" s="15"/>
      <c r="J104" s="14">
        <f t="shared" si="32"/>
        <v>981358</v>
      </c>
      <c r="K104" s="14">
        <f>K108+K112</f>
        <v>135216.1</v>
      </c>
      <c r="L104" s="14">
        <f>L108+L112</f>
        <v>846141.9</v>
      </c>
    </row>
    <row r="105" spans="1:12" s="11" customFormat="1" ht="27.75" customHeight="1" x14ac:dyDescent="0.25">
      <c r="A105" s="155"/>
      <c r="B105" s="155"/>
      <c r="C105" s="22" t="s">
        <v>171</v>
      </c>
      <c r="D105" s="14">
        <f t="shared" si="33"/>
        <v>0</v>
      </c>
      <c r="E105" s="14">
        <v>0</v>
      </c>
      <c r="F105" s="14">
        <v>0</v>
      </c>
      <c r="G105" s="15"/>
      <c r="H105" s="15"/>
      <c r="I105" s="15"/>
      <c r="J105" s="14">
        <f t="shared" si="32"/>
        <v>0</v>
      </c>
      <c r="K105" s="14">
        <v>0</v>
      </c>
      <c r="L105" s="14">
        <v>0</v>
      </c>
    </row>
    <row r="106" spans="1:12" s="11" customFormat="1" ht="42" customHeight="1" x14ac:dyDescent="0.25">
      <c r="A106" s="154"/>
      <c r="B106" s="154"/>
      <c r="C106" s="22" t="s">
        <v>172</v>
      </c>
      <c r="D106" s="14">
        <f t="shared" si="33"/>
        <v>77156.100000000006</v>
      </c>
      <c r="E106" s="14">
        <v>0</v>
      </c>
      <c r="F106" s="14">
        <f>F111</f>
        <v>77156.100000000006</v>
      </c>
      <c r="G106" s="15"/>
      <c r="H106" s="15"/>
      <c r="I106" s="15"/>
      <c r="J106" s="14">
        <f t="shared" si="32"/>
        <v>77156.100000000006</v>
      </c>
      <c r="K106" s="14">
        <v>0</v>
      </c>
      <c r="L106" s="14">
        <f>L111</f>
        <v>77156.100000000006</v>
      </c>
    </row>
    <row r="107" spans="1:12" s="11" customFormat="1" ht="18.75" x14ac:dyDescent="0.25">
      <c r="A107" s="156" t="s">
        <v>500</v>
      </c>
      <c r="B107" s="153" t="s">
        <v>404</v>
      </c>
      <c r="C107" s="22" t="s">
        <v>170</v>
      </c>
      <c r="D107" s="14">
        <f>E107+F107</f>
        <v>981358</v>
      </c>
      <c r="E107" s="14">
        <f>E108+E109+E110</f>
        <v>135216.1</v>
      </c>
      <c r="F107" s="14">
        <f>F108+F109+F110</f>
        <v>846141.9</v>
      </c>
      <c r="G107" s="15"/>
      <c r="H107" s="15"/>
      <c r="I107" s="15"/>
      <c r="J107" s="14">
        <f t="shared" ref="J107:J110" si="34">K107+L107</f>
        <v>981358</v>
      </c>
      <c r="K107" s="14">
        <f>K108+K109+K110</f>
        <v>135216.1</v>
      </c>
      <c r="L107" s="14">
        <f>L108+L109+L110</f>
        <v>846141.9</v>
      </c>
    </row>
    <row r="108" spans="1:12" s="11" customFormat="1" ht="25.5" customHeight="1" x14ac:dyDescent="0.25">
      <c r="A108" s="157"/>
      <c r="B108" s="155"/>
      <c r="C108" s="22" t="s">
        <v>331</v>
      </c>
      <c r="D108" s="14">
        <f t="shared" ref="D108:D110" si="35">E108+F108</f>
        <v>981358</v>
      </c>
      <c r="E108" s="14">
        <f>'прил 1 (2022)'!H113</f>
        <v>135216.1</v>
      </c>
      <c r="F108" s="14">
        <f>'прил 1 (2022)'!I115+'прил 1 (2022)'!I114</f>
        <v>846141.9</v>
      </c>
      <c r="G108" s="15"/>
      <c r="H108" s="15"/>
      <c r="I108" s="15"/>
      <c r="J108" s="14">
        <f t="shared" si="34"/>
        <v>981358</v>
      </c>
      <c r="K108" s="14">
        <f>'прил 1 (2022)'!O113</f>
        <v>135216.1</v>
      </c>
      <c r="L108" s="14">
        <f>'прил 1 (2022)'!P115+'прил 1 (2022)'!P114</f>
        <v>846141.9</v>
      </c>
    </row>
    <row r="109" spans="1:12" s="11" customFormat="1" ht="18.75" x14ac:dyDescent="0.25">
      <c r="A109" s="157"/>
      <c r="B109" s="155"/>
      <c r="C109" s="22" t="s">
        <v>171</v>
      </c>
      <c r="D109" s="14">
        <f t="shared" si="35"/>
        <v>0</v>
      </c>
      <c r="E109" s="14">
        <v>0</v>
      </c>
      <c r="F109" s="14">
        <v>0</v>
      </c>
      <c r="G109" s="15"/>
      <c r="H109" s="15"/>
      <c r="I109" s="15"/>
      <c r="J109" s="14">
        <f t="shared" si="34"/>
        <v>0</v>
      </c>
      <c r="K109" s="14">
        <v>0</v>
      </c>
      <c r="L109" s="14">
        <v>0</v>
      </c>
    </row>
    <row r="110" spans="1:12" s="11" customFormat="1" ht="18.75" x14ac:dyDescent="0.25">
      <c r="A110" s="159"/>
      <c r="B110" s="154"/>
      <c r="C110" s="22" t="s">
        <v>172</v>
      </c>
      <c r="D110" s="14">
        <f t="shared" si="35"/>
        <v>0</v>
      </c>
      <c r="E110" s="14">
        <v>0</v>
      </c>
      <c r="F110" s="14">
        <v>0</v>
      </c>
      <c r="G110" s="15"/>
      <c r="H110" s="15"/>
      <c r="I110" s="15"/>
      <c r="J110" s="14">
        <f t="shared" si="34"/>
        <v>0</v>
      </c>
      <c r="K110" s="14">
        <v>0</v>
      </c>
      <c r="L110" s="14">
        <v>0</v>
      </c>
    </row>
    <row r="111" spans="1:12" s="11" customFormat="1" ht="32.25" customHeight="1" x14ac:dyDescent="0.25">
      <c r="A111" s="156" t="s">
        <v>501</v>
      </c>
      <c r="B111" s="153" t="s">
        <v>502</v>
      </c>
      <c r="C111" s="22" t="s">
        <v>170</v>
      </c>
      <c r="D111" s="14">
        <f>E111+F111</f>
        <v>77156.100000000006</v>
      </c>
      <c r="E111" s="14">
        <f>E112+E113+E114</f>
        <v>0</v>
      </c>
      <c r="F111" s="14">
        <f>F114+F113+F112</f>
        <v>77156.100000000006</v>
      </c>
      <c r="G111" s="15"/>
      <c r="H111" s="15"/>
      <c r="I111" s="15"/>
      <c r="J111" s="14">
        <f t="shared" ref="J111:J113" si="36">K111+L111</f>
        <v>77156.100000000006</v>
      </c>
      <c r="K111" s="14">
        <f>K112+K113+K114</f>
        <v>0</v>
      </c>
      <c r="L111" s="14">
        <f>L112+L113+L114</f>
        <v>77156.100000000006</v>
      </c>
    </row>
    <row r="112" spans="1:12" s="11" customFormat="1" ht="40.5" customHeight="1" x14ac:dyDescent="0.25">
      <c r="A112" s="157"/>
      <c r="B112" s="155"/>
      <c r="C112" s="22" t="s">
        <v>331</v>
      </c>
      <c r="D112" s="14">
        <f t="shared" ref="D112:D113" si="37">E112+F112</f>
        <v>0</v>
      </c>
      <c r="E112" s="14">
        <v>0</v>
      </c>
      <c r="F112" s="14">
        <v>0</v>
      </c>
      <c r="G112" s="15"/>
      <c r="H112" s="15"/>
      <c r="I112" s="15"/>
      <c r="J112" s="14">
        <f t="shared" si="36"/>
        <v>0</v>
      </c>
      <c r="K112" s="14">
        <v>0</v>
      </c>
      <c r="L112" s="14">
        <v>0</v>
      </c>
    </row>
    <row r="113" spans="1:12" s="11" customFormat="1" ht="36.75" customHeight="1" x14ac:dyDescent="0.25">
      <c r="A113" s="157"/>
      <c r="B113" s="155"/>
      <c r="C113" s="22" t="s">
        <v>171</v>
      </c>
      <c r="D113" s="14">
        <f t="shared" si="37"/>
        <v>0</v>
      </c>
      <c r="E113" s="14">
        <v>0</v>
      </c>
      <c r="F113" s="14">
        <v>0</v>
      </c>
      <c r="G113" s="15"/>
      <c r="H113" s="15"/>
      <c r="I113" s="15"/>
      <c r="J113" s="14">
        <f t="shared" si="36"/>
        <v>0</v>
      </c>
      <c r="K113" s="14">
        <v>0</v>
      </c>
      <c r="L113" s="14">
        <v>0</v>
      </c>
    </row>
    <row r="114" spans="1:12" s="11" customFormat="1" ht="33.75" customHeight="1" x14ac:dyDescent="0.25">
      <c r="A114" s="159"/>
      <c r="B114" s="154"/>
      <c r="C114" s="22" t="s">
        <v>172</v>
      </c>
      <c r="D114" s="14">
        <f t="shared" ref="D114" si="38">E114+F114</f>
        <v>77156.100000000006</v>
      </c>
      <c r="E114" s="14">
        <v>0</v>
      </c>
      <c r="F114" s="14">
        <f>'прил 1 (2022)'!I117</f>
        <v>77156.100000000006</v>
      </c>
      <c r="G114" s="15"/>
      <c r="H114" s="15"/>
      <c r="I114" s="15"/>
      <c r="J114" s="14">
        <f t="shared" ref="J114" si="39">K114+L114</f>
        <v>77156.100000000006</v>
      </c>
      <c r="K114" s="14">
        <v>0</v>
      </c>
      <c r="L114" s="14">
        <f>'прил 1 (2022)'!P117</f>
        <v>77156.100000000006</v>
      </c>
    </row>
    <row r="115" spans="1:12" s="11" customFormat="1" ht="18.75" x14ac:dyDescent="0.25">
      <c r="A115" s="158" t="s">
        <v>190</v>
      </c>
      <c r="B115" s="158" t="s">
        <v>83</v>
      </c>
      <c r="C115" s="22" t="s">
        <v>170</v>
      </c>
      <c r="D115" s="14">
        <f t="shared" si="28"/>
        <v>32052.399999999998</v>
      </c>
      <c r="E115" s="14">
        <v>0</v>
      </c>
      <c r="F115" s="14">
        <f>F118</f>
        <v>32052.399999999998</v>
      </c>
      <c r="G115" s="15"/>
      <c r="H115" s="15"/>
      <c r="I115" s="15"/>
      <c r="J115" s="14">
        <f t="shared" si="29"/>
        <v>32052.399999999998</v>
      </c>
      <c r="K115" s="14">
        <v>0</v>
      </c>
      <c r="L115" s="14">
        <f>L118</f>
        <v>32052.399999999998</v>
      </c>
    </row>
    <row r="116" spans="1:12" s="11" customFormat="1" ht="37.5" x14ac:dyDescent="0.25">
      <c r="A116" s="158"/>
      <c r="B116" s="158"/>
      <c r="C116" s="22" t="s">
        <v>331</v>
      </c>
      <c r="D116" s="14">
        <v>0</v>
      </c>
      <c r="E116" s="14">
        <v>0</v>
      </c>
      <c r="F116" s="14">
        <v>0</v>
      </c>
      <c r="G116" s="15"/>
      <c r="H116" s="15"/>
      <c r="I116" s="15"/>
      <c r="J116" s="14">
        <v>0</v>
      </c>
      <c r="K116" s="14">
        <v>0</v>
      </c>
      <c r="L116" s="14">
        <v>0</v>
      </c>
    </row>
    <row r="117" spans="1:12" s="11" customFormat="1" ht="18.75" x14ac:dyDescent="0.25">
      <c r="A117" s="158"/>
      <c r="B117" s="158"/>
      <c r="C117" s="22" t="s">
        <v>171</v>
      </c>
      <c r="D117" s="14">
        <v>0</v>
      </c>
      <c r="E117" s="14">
        <v>0</v>
      </c>
      <c r="F117" s="14">
        <v>0</v>
      </c>
      <c r="G117" s="15"/>
      <c r="H117" s="15"/>
      <c r="I117" s="15"/>
      <c r="J117" s="14">
        <v>0</v>
      </c>
      <c r="K117" s="14">
        <v>0</v>
      </c>
      <c r="L117" s="14">
        <v>0</v>
      </c>
    </row>
    <row r="118" spans="1:12" s="11" customFormat="1" ht="18.75" x14ac:dyDescent="0.25">
      <c r="A118" s="158"/>
      <c r="B118" s="158"/>
      <c r="C118" s="22" t="s">
        <v>172</v>
      </c>
      <c r="D118" s="14">
        <f>E118+F118</f>
        <v>32052.399999999998</v>
      </c>
      <c r="E118" s="14">
        <v>0</v>
      </c>
      <c r="F118" s="14">
        <f>F119+F151</f>
        <v>32052.399999999998</v>
      </c>
      <c r="G118" s="15"/>
      <c r="H118" s="15"/>
      <c r="I118" s="15"/>
      <c r="J118" s="14">
        <f>K118+L118</f>
        <v>32052.399999999998</v>
      </c>
      <c r="K118" s="14">
        <v>0</v>
      </c>
      <c r="L118" s="14">
        <f>L119+L151</f>
        <v>32052.399999999998</v>
      </c>
    </row>
    <row r="119" spans="1:12" s="11" customFormat="1" ht="18.75" x14ac:dyDescent="0.25">
      <c r="A119" s="158" t="s">
        <v>87</v>
      </c>
      <c r="B119" s="158" t="s">
        <v>88</v>
      </c>
      <c r="C119" s="22" t="s">
        <v>170</v>
      </c>
      <c r="D119" s="14">
        <f t="shared" ref="D119:K119" si="40">D122</f>
        <v>7097.3</v>
      </c>
      <c r="E119" s="14">
        <f t="shared" si="40"/>
        <v>0</v>
      </c>
      <c r="F119" s="14">
        <f t="shared" si="40"/>
        <v>7097.3</v>
      </c>
      <c r="G119" s="14">
        <f t="shared" si="40"/>
        <v>0</v>
      </c>
      <c r="H119" s="14">
        <f t="shared" si="40"/>
        <v>0</v>
      </c>
      <c r="I119" s="14">
        <f t="shared" si="40"/>
        <v>0</v>
      </c>
      <c r="J119" s="14">
        <f t="shared" si="40"/>
        <v>7097.3</v>
      </c>
      <c r="K119" s="14">
        <f t="shared" si="40"/>
        <v>0</v>
      </c>
      <c r="L119" s="14">
        <f>L122</f>
        <v>7097.3</v>
      </c>
    </row>
    <row r="120" spans="1:12" s="11" customFormat="1" ht="37.5" x14ac:dyDescent="0.25">
      <c r="A120" s="158"/>
      <c r="B120" s="158"/>
      <c r="C120" s="22" t="s">
        <v>331</v>
      </c>
      <c r="D120" s="14">
        <v>0</v>
      </c>
      <c r="E120" s="14">
        <v>0</v>
      </c>
      <c r="F120" s="14">
        <v>0</v>
      </c>
      <c r="G120" s="15"/>
      <c r="H120" s="15"/>
      <c r="I120" s="15"/>
      <c r="J120" s="14">
        <v>0</v>
      </c>
      <c r="K120" s="14">
        <v>0</v>
      </c>
      <c r="L120" s="14">
        <v>0</v>
      </c>
    </row>
    <row r="121" spans="1:12" s="11" customFormat="1" ht="18.75" x14ac:dyDescent="0.25">
      <c r="A121" s="158"/>
      <c r="B121" s="158"/>
      <c r="C121" s="22" t="s">
        <v>171</v>
      </c>
      <c r="D121" s="14">
        <v>0</v>
      </c>
      <c r="E121" s="14">
        <v>0</v>
      </c>
      <c r="F121" s="14">
        <v>0</v>
      </c>
      <c r="G121" s="15"/>
      <c r="H121" s="15"/>
      <c r="I121" s="15"/>
      <c r="J121" s="14">
        <v>0</v>
      </c>
      <c r="K121" s="14">
        <v>0</v>
      </c>
      <c r="L121" s="14">
        <v>0</v>
      </c>
    </row>
    <row r="122" spans="1:12" s="11" customFormat="1" ht="18.75" x14ac:dyDescent="0.25">
      <c r="A122" s="158"/>
      <c r="B122" s="158"/>
      <c r="C122" s="22" t="s">
        <v>172</v>
      </c>
      <c r="D122" s="14">
        <f>E122+F122</f>
        <v>7097.3</v>
      </c>
      <c r="E122" s="14">
        <v>0</v>
      </c>
      <c r="F122" s="14">
        <f>F126+F130+F134</f>
        <v>7097.3</v>
      </c>
      <c r="G122" s="15"/>
      <c r="H122" s="15"/>
      <c r="I122" s="15"/>
      <c r="J122" s="14">
        <f>K122+L122</f>
        <v>7097.3</v>
      </c>
      <c r="K122" s="14">
        <v>0</v>
      </c>
      <c r="L122" s="14">
        <f>L126+L130+L134</f>
        <v>7097.3</v>
      </c>
    </row>
    <row r="123" spans="1:12" s="11" customFormat="1" ht="24" customHeight="1" x14ac:dyDescent="0.25">
      <c r="A123" s="180" t="s">
        <v>89</v>
      </c>
      <c r="B123" s="176" t="s">
        <v>90</v>
      </c>
      <c r="C123" s="22" t="s">
        <v>170</v>
      </c>
      <c r="D123" s="14">
        <f>E123+F123</f>
        <v>289.60000000000002</v>
      </c>
      <c r="E123" s="14">
        <v>0</v>
      </c>
      <c r="F123" s="14">
        <f>F126</f>
        <v>289.60000000000002</v>
      </c>
      <c r="G123" s="15"/>
      <c r="H123" s="15"/>
      <c r="I123" s="15"/>
      <c r="J123" s="14">
        <f>K123+L123</f>
        <v>289.60000000000002</v>
      </c>
      <c r="K123" s="14">
        <v>0</v>
      </c>
      <c r="L123" s="14">
        <f>L126</f>
        <v>289.60000000000002</v>
      </c>
    </row>
    <row r="124" spans="1:12" s="11" customFormat="1" ht="21.75" customHeight="1" x14ac:dyDescent="0.25">
      <c r="A124" s="180"/>
      <c r="B124" s="177"/>
      <c r="C124" s="22" t="s">
        <v>331</v>
      </c>
      <c r="D124" s="14">
        <v>0</v>
      </c>
      <c r="E124" s="14">
        <v>0</v>
      </c>
      <c r="F124" s="14">
        <v>0</v>
      </c>
      <c r="G124" s="15"/>
      <c r="H124" s="15"/>
      <c r="I124" s="15"/>
      <c r="J124" s="14">
        <v>0</v>
      </c>
      <c r="K124" s="14">
        <v>0</v>
      </c>
      <c r="L124" s="14">
        <v>0</v>
      </c>
    </row>
    <row r="125" spans="1:12" s="11" customFormat="1" ht="20.25" customHeight="1" x14ac:dyDescent="0.25">
      <c r="A125" s="180"/>
      <c r="B125" s="177"/>
      <c r="C125" s="22" t="s">
        <v>171</v>
      </c>
      <c r="D125" s="14">
        <v>0</v>
      </c>
      <c r="E125" s="14">
        <v>0</v>
      </c>
      <c r="F125" s="14">
        <v>0</v>
      </c>
      <c r="G125" s="15"/>
      <c r="H125" s="15"/>
      <c r="I125" s="15"/>
      <c r="J125" s="14">
        <v>0</v>
      </c>
      <c r="K125" s="14">
        <v>0</v>
      </c>
      <c r="L125" s="14">
        <v>0</v>
      </c>
    </row>
    <row r="126" spans="1:12" s="11" customFormat="1" ht="20.25" customHeight="1" x14ac:dyDescent="0.25">
      <c r="A126" s="180"/>
      <c r="B126" s="192"/>
      <c r="C126" s="22" t="s">
        <v>172</v>
      </c>
      <c r="D126" s="14">
        <f>E126+F126</f>
        <v>289.60000000000002</v>
      </c>
      <c r="E126" s="14">
        <v>0</v>
      </c>
      <c r="F126" s="14">
        <f>'прил 1 (2022)'!I124</f>
        <v>289.60000000000002</v>
      </c>
      <c r="G126" s="15"/>
      <c r="H126" s="15"/>
      <c r="I126" s="15"/>
      <c r="J126" s="14">
        <f>K126+L126</f>
        <v>289.60000000000002</v>
      </c>
      <c r="K126" s="14">
        <v>0</v>
      </c>
      <c r="L126" s="14">
        <f>'прил 1 (2022)'!P124</f>
        <v>289.60000000000002</v>
      </c>
    </row>
    <row r="127" spans="1:12" s="11" customFormat="1" ht="30" customHeight="1" x14ac:dyDescent="0.25">
      <c r="A127" s="180" t="s">
        <v>91</v>
      </c>
      <c r="B127" s="153" t="s">
        <v>428</v>
      </c>
      <c r="C127" s="22" t="s">
        <v>170</v>
      </c>
      <c r="D127" s="14">
        <f>E127+F127</f>
        <v>6807.7</v>
      </c>
      <c r="E127" s="14">
        <v>0</v>
      </c>
      <c r="F127" s="14">
        <f>F130</f>
        <v>6807.7</v>
      </c>
      <c r="G127" s="15"/>
      <c r="H127" s="15"/>
      <c r="I127" s="15"/>
      <c r="J127" s="14">
        <f>K127+L127</f>
        <v>6807.7</v>
      </c>
      <c r="K127" s="14">
        <v>0</v>
      </c>
      <c r="L127" s="14">
        <f>L130</f>
        <v>6807.7</v>
      </c>
    </row>
    <row r="128" spans="1:12" s="11" customFormat="1" ht="37.5" x14ac:dyDescent="0.25">
      <c r="A128" s="180"/>
      <c r="B128" s="155"/>
      <c r="C128" s="22" t="s">
        <v>331</v>
      </c>
      <c r="D128" s="14">
        <v>0</v>
      </c>
      <c r="E128" s="14">
        <v>0</v>
      </c>
      <c r="F128" s="14">
        <v>0</v>
      </c>
      <c r="G128" s="15"/>
      <c r="H128" s="15"/>
      <c r="I128" s="15"/>
      <c r="J128" s="14">
        <v>0</v>
      </c>
      <c r="K128" s="14">
        <v>0</v>
      </c>
      <c r="L128" s="14">
        <v>0</v>
      </c>
    </row>
    <row r="129" spans="1:12" s="11" customFormat="1" ht="18.75" x14ac:dyDescent="0.25">
      <c r="A129" s="180"/>
      <c r="B129" s="155"/>
      <c r="C129" s="22" t="s">
        <v>171</v>
      </c>
      <c r="D129" s="14">
        <v>0</v>
      </c>
      <c r="E129" s="14">
        <v>0</v>
      </c>
      <c r="F129" s="14">
        <v>0</v>
      </c>
      <c r="G129" s="15"/>
      <c r="H129" s="15"/>
      <c r="I129" s="15"/>
      <c r="J129" s="14">
        <v>0</v>
      </c>
      <c r="K129" s="14">
        <v>0</v>
      </c>
      <c r="L129" s="14">
        <v>0</v>
      </c>
    </row>
    <row r="130" spans="1:12" s="11" customFormat="1" ht="20.25" customHeight="1" x14ac:dyDescent="0.25">
      <c r="A130" s="180"/>
      <c r="B130" s="154"/>
      <c r="C130" s="22" t="s">
        <v>172</v>
      </c>
      <c r="D130" s="14">
        <f>E130+F130</f>
        <v>6807.7</v>
      </c>
      <c r="E130" s="14">
        <v>0</v>
      </c>
      <c r="F130" s="14">
        <f>'прил 1 (2022)'!I127</f>
        <v>6807.7</v>
      </c>
      <c r="G130" s="15"/>
      <c r="H130" s="15"/>
      <c r="I130" s="15"/>
      <c r="J130" s="14">
        <f>K130+L130</f>
        <v>6807.7</v>
      </c>
      <c r="K130" s="14">
        <v>0</v>
      </c>
      <c r="L130" s="14">
        <f>'прил 1 (2022)'!P127</f>
        <v>6807.7</v>
      </c>
    </row>
    <row r="131" spans="1:12" s="11" customFormat="1" ht="18.75" hidden="1" x14ac:dyDescent="0.25">
      <c r="A131" s="180" t="s">
        <v>92</v>
      </c>
      <c r="B131" s="158" t="s">
        <v>191</v>
      </c>
      <c r="C131" s="22" t="s">
        <v>170</v>
      </c>
      <c r="D131" s="14">
        <f>D134</f>
        <v>0</v>
      </c>
      <c r="E131" s="14">
        <f>E134</f>
        <v>0</v>
      </c>
      <c r="F131" s="14">
        <f>F134</f>
        <v>0</v>
      </c>
      <c r="G131" s="15"/>
      <c r="H131" s="15"/>
      <c r="I131" s="15"/>
      <c r="J131" s="14">
        <f>J134</f>
        <v>0</v>
      </c>
      <c r="K131" s="14">
        <f>K134</f>
        <v>0</v>
      </c>
      <c r="L131" s="14">
        <f>L134</f>
        <v>0</v>
      </c>
    </row>
    <row r="132" spans="1:12" s="11" customFormat="1" ht="37.5" hidden="1" x14ac:dyDescent="0.25">
      <c r="A132" s="180"/>
      <c r="B132" s="158"/>
      <c r="C132" s="22" t="s">
        <v>331</v>
      </c>
      <c r="D132" s="14">
        <v>0</v>
      </c>
      <c r="E132" s="14">
        <v>0</v>
      </c>
      <c r="F132" s="14">
        <v>0</v>
      </c>
      <c r="G132" s="15"/>
      <c r="H132" s="15"/>
      <c r="I132" s="15"/>
      <c r="J132" s="14">
        <v>0</v>
      </c>
      <c r="K132" s="14">
        <v>0</v>
      </c>
      <c r="L132" s="14">
        <v>0</v>
      </c>
    </row>
    <row r="133" spans="1:12" s="11" customFormat="1" ht="18.75" hidden="1" x14ac:dyDescent="0.25">
      <c r="A133" s="180"/>
      <c r="B133" s="158"/>
      <c r="C133" s="22" t="s">
        <v>171</v>
      </c>
      <c r="D133" s="14">
        <v>0</v>
      </c>
      <c r="E133" s="14">
        <v>0</v>
      </c>
      <c r="F133" s="14">
        <v>0</v>
      </c>
      <c r="G133" s="15"/>
      <c r="H133" s="15"/>
      <c r="I133" s="15"/>
      <c r="J133" s="14">
        <v>0</v>
      </c>
      <c r="K133" s="14">
        <v>0</v>
      </c>
      <c r="L133" s="14">
        <v>0</v>
      </c>
    </row>
    <row r="134" spans="1:12" s="11" customFormat="1" ht="48" hidden="1" customHeight="1" x14ac:dyDescent="0.25">
      <c r="A134" s="180"/>
      <c r="B134" s="158"/>
      <c r="C134" s="22" t="s">
        <v>172</v>
      </c>
      <c r="D134" s="14">
        <f>E134+F134</f>
        <v>0</v>
      </c>
      <c r="E134" s="14">
        <v>0</v>
      </c>
      <c r="F134" s="14">
        <f>'прил 1 (2022)'!I129</f>
        <v>0</v>
      </c>
      <c r="G134" s="15"/>
      <c r="H134" s="15"/>
      <c r="I134" s="15"/>
      <c r="J134" s="14">
        <f>K134+L134</f>
        <v>0</v>
      </c>
      <c r="K134" s="14">
        <v>0</v>
      </c>
      <c r="L134" s="14">
        <f>'прил 1 (2022)'!P129</f>
        <v>0</v>
      </c>
    </row>
    <row r="135" spans="1:12" s="11" customFormat="1" ht="24" hidden="1" customHeight="1" x14ac:dyDescent="0.25">
      <c r="A135" s="156" t="s">
        <v>92</v>
      </c>
      <c r="B135" s="153" t="s">
        <v>93</v>
      </c>
      <c r="C135" s="22" t="s">
        <v>170</v>
      </c>
      <c r="D135" s="14">
        <f>E135+F135</f>
        <v>0</v>
      </c>
      <c r="E135" s="14">
        <v>0</v>
      </c>
      <c r="F135" s="14">
        <f>F138</f>
        <v>0</v>
      </c>
      <c r="G135" s="15"/>
      <c r="H135" s="15"/>
      <c r="I135" s="15"/>
      <c r="J135" s="14">
        <f>K135+L135</f>
        <v>0</v>
      </c>
      <c r="K135" s="14">
        <v>0</v>
      </c>
      <c r="L135" s="14">
        <f>L138</f>
        <v>0</v>
      </c>
    </row>
    <row r="136" spans="1:12" s="11" customFormat="1" ht="26.25" hidden="1" customHeight="1" x14ac:dyDescent="0.25">
      <c r="A136" s="157"/>
      <c r="B136" s="155"/>
      <c r="C136" s="22" t="s">
        <v>331</v>
      </c>
      <c r="D136" s="14">
        <v>0</v>
      </c>
      <c r="E136" s="14">
        <v>0</v>
      </c>
      <c r="F136" s="14">
        <v>0</v>
      </c>
      <c r="G136" s="15"/>
      <c r="H136" s="15"/>
      <c r="I136" s="15"/>
      <c r="J136" s="14">
        <v>0</v>
      </c>
      <c r="K136" s="14">
        <v>0</v>
      </c>
      <c r="L136" s="14">
        <v>0</v>
      </c>
    </row>
    <row r="137" spans="1:12" s="11" customFormat="1" ht="24" hidden="1" customHeight="1" x14ac:dyDescent="0.25">
      <c r="A137" s="157"/>
      <c r="B137" s="155"/>
      <c r="C137" s="22" t="s">
        <v>171</v>
      </c>
      <c r="D137" s="14">
        <v>0</v>
      </c>
      <c r="E137" s="14">
        <v>0</v>
      </c>
      <c r="F137" s="14">
        <v>0</v>
      </c>
      <c r="G137" s="15"/>
      <c r="H137" s="15"/>
      <c r="I137" s="15"/>
      <c r="J137" s="14">
        <v>0</v>
      </c>
      <c r="K137" s="14">
        <v>0</v>
      </c>
      <c r="L137" s="14">
        <v>0</v>
      </c>
    </row>
    <row r="138" spans="1:12" s="11" customFormat="1" ht="25.5" hidden="1" customHeight="1" x14ac:dyDescent="0.25">
      <c r="A138" s="159"/>
      <c r="B138" s="154"/>
      <c r="C138" s="22" t="s">
        <v>172</v>
      </c>
      <c r="D138" s="14">
        <f>E138+F138</f>
        <v>0</v>
      </c>
      <c r="E138" s="14">
        <v>0</v>
      </c>
      <c r="F138" s="14">
        <f>'прил 1 (2022)'!I135</f>
        <v>0</v>
      </c>
      <c r="G138" s="15"/>
      <c r="H138" s="15"/>
      <c r="I138" s="15"/>
      <c r="J138" s="14">
        <f>K138+L138</f>
        <v>0</v>
      </c>
      <c r="K138" s="14">
        <v>0</v>
      </c>
      <c r="L138" s="14">
        <f>'прил 1 (2022)'!P135</f>
        <v>0</v>
      </c>
    </row>
    <row r="139" spans="1:12" s="11" customFormat="1" ht="18.75" x14ac:dyDescent="0.25">
      <c r="A139" s="158" t="s">
        <v>95</v>
      </c>
      <c r="B139" s="158" t="s">
        <v>96</v>
      </c>
      <c r="C139" s="22" t="s">
        <v>170</v>
      </c>
      <c r="D139" s="14">
        <v>0</v>
      </c>
      <c r="E139" s="14">
        <v>0</v>
      </c>
      <c r="F139" s="14">
        <v>0</v>
      </c>
      <c r="G139" s="15"/>
      <c r="H139" s="15"/>
      <c r="I139" s="15"/>
      <c r="J139" s="14">
        <v>0</v>
      </c>
      <c r="K139" s="14">
        <v>0</v>
      </c>
      <c r="L139" s="14">
        <v>0</v>
      </c>
    </row>
    <row r="140" spans="1:12" s="11" customFormat="1" ht="37.5" x14ac:dyDescent="0.25">
      <c r="A140" s="158"/>
      <c r="B140" s="158"/>
      <c r="C140" s="22" t="s">
        <v>331</v>
      </c>
      <c r="D140" s="14">
        <v>0</v>
      </c>
      <c r="E140" s="14">
        <v>0</v>
      </c>
      <c r="F140" s="14">
        <v>0</v>
      </c>
      <c r="G140" s="15"/>
      <c r="H140" s="15"/>
      <c r="I140" s="15"/>
      <c r="J140" s="14">
        <v>0</v>
      </c>
      <c r="K140" s="14">
        <v>0</v>
      </c>
      <c r="L140" s="14">
        <v>0</v>
      </c>
    </row>
    <row r="141" spans="1:12" s="11" customFormat="1" ht="18.75" x14ac:dyDescent="0.25">
      <c r="A141" s="158"/>
      <c r="B141" s="158"/>
      <c r="C141" s="22" t="s">
        <v>171</v>
      </c>
      <c r="D141" s="14">
        <v>0</v>
      </c>
      <c r="E141" s="14">
        <v>0</v>
      </c>
      <c r="F141" s="14">
        <v>0</v>
      </c>
      <c r="G141" s="15"/>
      <c r="H141" s="15"/>
      <c r="I141" s="15"/>
      <c r="J141" s="14">
        <v>0</v>
      </c>
      <c r="K141" s="14">
        <v>0</v>
      </c>
      <c r="L141" s="14">
        <v>0</v>
      </c>
    </row>
    <row r="142" spans="1:12" s="11" customFormat="1" ht="18.75" x14ac:dyDescent="0.25">
      <c r="A142" s="158"/>
      <c r="B142" s="158"/>
      <c r="C142" s="22" t="s">
        <v>172</v>
      </c>
      <c r="D142" s="14">
        <v>0</v>
      </c>
      <c r="E142" s="14">
        <v>0</v>
      </c>
      <c r="F142" s="14">
        <v>0</v>
      </c>
      <c r="G142" s="15"/>
      <c r="H142" s="15"/>
      <c r="I142" s="15"/>
      <c r="J142" s="14">
        <v>0</v>
      </c>
      <c r="K142" s="14">
        <v>0</v>
      </c>
      <c r="L142" s="14">
        <v>0</v>
      </c>
    </row>
    <row r="143" spans="1:12" s="11" customFormat="1" ht="18.75" hidden="1" customHeight="1" x14ac:dyDescent="0.25">
      <c r="A143" s="156" t="s">
        <v>97</v>
      </c>
      <c r="B143" s="153" t="s">
        <v>98</v>
      </c>
      <c r="C143" s="22" t="s">
        <v>170</v>
      </c>
      <c r="D143" s="14">
        <v>0</v>
      </c>
      <c r="E143" s="14">
        <v>0</v>
      </c>
      <c r="F143" s="14">
        <v>0</v>
      </c>
      <c r="G143" s="15"/>
      <c r="H143" s="15"/>
      <c r="I143" s="15"/>
      <c r="J143" s="14">
        <v>0</v>
      </c>
      <c r="K143" s="14">
        <v>0</v>
      </c>
      <c r="L143" s="14">
        <v>0</v>
      </c>
    </row>
    <row r="144" spans="1:12" s="11" customFormat="1" ht="37.5" hidden="1" x14ac:dyDescent="0.25">
      <c r="A144" s="157"/>
      <c r="B144" s="155"/>
      <c r="C144" s="22" t="s">
        <v>331</v>
      </c>
      <c r="D144" s="14">
        <v>0</v>
      </c>
      <c r="E144" s="14">
        <v>0</v>
      </c>
      <c r="F144" s="14">
        <v>0</v>
      </c>
      <c r="G144" s="15"/>
      <c r="H144" s="15"/>
      <c r="I144" s="15"/>
      <c r="J144" s="14">
        <v>0</v>
      </c>
      <c r="K144" s="14">
        <v>0</v>
      </c>
      <c r="L144" s="14">
        <v>0</v>
      </c>
    </row>
    <row r="145" spans="1:12" s="11" customFormat="1" ht="18.75" hidden="1" x14ac:dyDescent="0.25">
      <c r="A145" s="157"/>
      <c r="B145" s="155"/>
      <c r="C145" s="22" t="s">
        <v>171</v>
      </c>
      <c r="D145" s="14">
        <v>0</v>
      </c>
      <c r="E145" s="14">
        <v>0</v>
      </c>
      <c r="F145" s="14">
        <v>0</v>
      </c>
      <c r="G145" s="15"/>
      <c r="H145" s="15"/>
      <c r="I145" s="15"/>
      <c r="J145" s="14">
        <v>0</v>
      </c>
      <c r="K145" s="14">
        <v>0</v>
      </c>
      <c r="L145" s="14">
        <v>0</v>
      </c>
    </row>
    <row r="146" spans="1:12" s="11" customFormat="1" ht="18.75" hidden="1" x14ac:dyDescent="0.25">
      <c r="A146" s="159"/>
      <c r="B146" s="154"/>
      <c r="C146" s="22" t="s">
        <v>172</v>
      </c>
      <c r="D146" s="14">
        <v>0</v>
      </c>
      <c r="E146" s="14">
        <v>0</v>
      </c>
      <c r="F146" s="14">
        <v>0</v>
      </c>
      <c r="G146" s="15"/>
      <c r="H146" s="15"/>
      <c r="I146" s="15"/>
      <c r="J146" s="14">
        <v>0</v>
      </c>
      <c r="K146" s="14">
        <v>0</v>
      </c>
      <c r="L146" s="14">
        <v>0</v>
      </c>
    </row>
    <row r="147" spans="1:12" s="11" customFormat="1" ht="18.75" x14ac:dyDescent="0.25">
      <c r="A147" s="180" t="s">
        <v>101</v>
      </c>
      <c r="B147" s="158" t="s">
        <v>192</v>
      </c>
      <c r="C147" s="22" t="s">
        <v>170</v>
      </c>
      <c r="D147" s="14">
        <v>0</v>
      </c>
      <c r="E147" s="14">
        <v>0</v>
      </c>
      <c r="F147" s="14">
        <v>0</v>
      </c>
      <c r="G147" s="15"/>
      <c r="H147" s="15"/>
      <c r="I147" s="15"/>
      <c r="J147" s="14">
        <v>0</v>
      </c>
      <c r="K147" s="14">
        <v>0</v>
      </c>
      <c r="L147" s="14">
        <v>0</v>
      </c>
    </row>
    <row r="148" spans="1:12" s="11" customFormat="1" ht="37.5" x14ac:dyDescent="0.25">
      <c r="A148" s="180"/>
      <c r="B148" s="158"/>
      <c r="C148" s="22" t="s">
        <v>331</v>
      </c>
      <c r="D148" s="14">
        <v>0</v>
      </c>
      <c r="E148" s="14">
        <v>0</v>
      </c>
      <c r="F148" s="14">
        <v>0</v>
      </c>
      <c r="G148" s="15"/>
      <c r="H148" s="15"/>
      <c r="I148" s="15"/>
      <c r="J148" s="14">
        <v>0</v>
      </c>
      <c r="K148" s="14">
        <v>0</v>
      </c>
      <c r="L148" s="14">
        <v>0</v>
      </c>
    </row>
    <row r="149" spans="1:12" s="11" customFormat="1" ht="18.75" x14ac:dyDescent="0.25">
      <c r="A149" s="180"/>
      <c r="B149" s="158"/>
      <c r="C149" s="22" t="s">
        <v>171</v>
      </c>
      <c r="D149" s="14">
        <v>0</v>
      </c>
      <c r="E149" s="14">
        <v>0</v>
      </c>
      <c r="F149" s="14">
        <v>0</v>
      </c>
      <c r="G149" s="15"/>
      <c r="H149" s="15"/>
      <c r="I149" s="15"/>
      <c r="J149" s="14">
        <v>0</v>
      </c>
      <c r="K149" s="14">
        <v>0</v>
      </c>
      <c r="L149" s="14">
        <v>0</v>
      </c>
    </row>
    <row r="150" spans="1:12" s="11" customFormat="1" ht="18.75" x14ac:dyDescent="0.25">
      <c r="A150" s="180"/>
      <c r="B150" s="158"/>
      <c r="C150" s="22" t="s">
        <v>172</v>
      </c>
      <c r="D150" s="14">
        <v>0</v>
      </c>
      <c r="E150" s="14">
        <v>0</v>
      </c>
      <c r="F150" s="14">
        <v>0</v>
      </c>
      <c r="G150" s="15"/>
      <c r="H150" s="15"/>
      <c r="I150" s="15"/>
      <c r="J150" s="14">
        <v>0</v>
      </c>
      <c r="K150" s="14">
        <v>0</v>
      </c>
      <c r="L150" s="14">
        <v>0</v>
      </c>
    </row>
    <row r="151" spans="1:12" s="11" customFormat="1" ht="18.75" x14ac:dyDescent="0.25">
      <c r="A151" s="158" t="s">
        <v>103</v>
      </c>
      <c r="B151" s="158" t="s">
        <v>104</v>
      </c>
      <c r="C151" s="22" t="s">
        <v>170</v>
      </c>
      <c r="D151" s="14">
        <f>SUM(E151:F151)</f>
        <v>24955.1</v>
      </c>
      <c r="E151" s="14">
        <f t="shared" ref="E151:K151" si="41">E155</f>
        <v>0</v>
      </c>
      <c r="F151" s="14">
        <f>SUM(F152:F154)</f>
        <v>24955.1</v>
      </c>
      <c r="G151" s="14">
        <f t="shared" si="41"/>
        <v>0</v>
      </c>
      <c r="H151" s="14">
        <f t="shared" si="41"/>
        <v>0</v>
      </c>
      <c r="I151" s="14">
        <f t="shared" si="41"/>
        <v>0</v>
      </c>
      <c r="J151" s="14">
        <f>SUM(K151:L151)</f>
        <v>24955.1</v>
      </c>
      <c r="K151" s="14">
        <f t="shared" si="41"/>
        <v>0</v>
      </c>
      <c r="L151" s="14">
        <f>SUM(L152:L154)</f>
        <v>24955.1</v>
      </c>
    </row>
    <row r="152" spans="1:12" s="11" customFormat="1" ht="37.5" x14ac:dyDescent="0.25">
      <c r="A152" s="158"/>
      <c r="B152" s="158"/>
      <c r="C152" s="22" t="s">
        <v>331</v>
      </c>
      <c r="D152" s="14">
        <f t="shared" ref="D152:D154" si="42">SUM(E152:F152)</f>
        <v>0</v>
      </c>
      <c r="E152" s="14">
        <v>0</v>
      </c>
      <c r="F152" s="14">
        <v>0</v>
      </c>
      <c r="G152" s="15"/>
      <c r="H152" s="15"/>
      <c r="I152" s="15"/>
      <c r="J152" s="14">
        <v>0</v>
      </c>
      <c r="K152" s="14">
        <v>0</v>
      </c>
      <c r="L152" s="14">
        <v>0</v>
      </c>
    </row>
    <row r="153" spans="1:12" s="11" customFormat="1" ht="18.75" x14ac:dyDescent="0.25">
      <c r="A153" s="158"/>
      <c r="B153" s="158"/>
      <c r="C153" s="22" t="s">
        <v>171</v>
      </c>
      <c r="D153" s="14">
        <f t="shared" si="42"/>
        <v>0</v>
      </c>
      <c r="E153" s="14">
        <v>0</v>
      </c>
      <c r="F153" s="14">
        <v>0</v>
      </c>
      <c r="G153" s="15"/>
      <c r="H153" s="15"/>
      <c r="I153" s="15"/>
      <c r="J153" s="14">
        <v>0</v>
      </c>
      <c r="K153" s="14">
        <v>0</v>
      </c>
      <c r="L153" s="14">
        <v>0</v>
      </c>
    </row>
    <row r="154" spans="1:12" s="11" customFormat="1" ht="18.75" x14ac:dyDescent="0.25">
      <c r="A154" s="158"/>
      <c r="B154" s="158"/>
      <c r="C154" s="22" t="s">
        <v>172</v>
      </c>
      <c r="D154" s="14">
        <f t="shared" si="42"/>
        <v>24955.1</v>
      </c>
      <c r="E154" s="14">
        <f t="shared" ref="E154:K154" si="43">E158</f>
        <v>0</v>
      </c>
      <c r="F154" s="14">
        <f>F158+F162</f>
        <v>24955.1</v>
      </c>
      <c r="G154" s="14">
        <f t="shared" si="43"/>
        <v>0</v>
      </c>
      <c r="H154" s="14">
        <f t="shared" si="43"/>
        <v>0</v>
      </c>
      <c r="I154" s="14">
        <f t="shared" si="43"/>
        <v>0</v>
      </c>
      <c r="J154" s="14">
        <f>SUM(K154:L154)</f>
        <v>24955.1</v>
      </c>
      <c r="K154" s="14">
        <f t="shared" si="43"/>
        <v>0</v>
      </c>
      <c r="L154" s="14">
        <f>L158+L162</f>
        <v>24955.1</v>
      </c>
    </row>
    <row r="155" spans="1:12" s="11" customFormat="1" ht="18.75" x14ac:dyDescent="0.25">
      <c r="A155" s="156" t="s">
        <v>105</v>
      </c>
      <c r="B155" s="153" t="s">
        <v>106</v>
      </c>
      <c r="C155" s="22" t="s">
        <v>170</v>
      </c>
      <c r="D155" s="14">
        <f t="shared" ref="D155:K155" si="44">D158</f>
        <v>11341.9</v>
      </c>
      <c r="E155" s="14">
        <f t="shared" si="44"/>
        <v>0</v>
      </c>
      <c r="F155" s="14">
        <f t="shared" si="44"/>
        <v>11341.9</v>
      </c>
      <c r="G155" s="14">
        <f t="shared" si="44"/>
        <v>0</v>
      </c>
      <c r="H155" s="14">
        <f t="shared" si="44"/>
        <v>0</v>
      </c>
      <c r="I155" s="14">
        <f t="shared" si="44"/>
        <v>0</v>
      </c>
      <c r="J155" s="14">
        <f t="shared" si="44"/>
        <v>11341.9</v>
      </c>
      <c r="K155" s="14">
        <f t="shared" si="44"/>
        <v>0</v>
      </c>
      <c r="L155" s="14">
        <f>L158</f>
        <v>11341.9</v>
      </c>
    </row>
    <row r="156" spans="1:12" s="11" customFormat="1" ht="37.5" x14ac:dyDescent="0.25">
      <c r="A156" s="157"/>
      <c r="B156" s="155"/>
      <c r="C156" s="22" t="s">
        <v>331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</row>
    <row r="157" spans="1:12" s="11" customFormat="1" ht="18.75" x14ac:dyDescent="0.25">
      <c r="A157" s="157"/>
      <c r="B157" s="155"/>
      <c r="C157" s="22" t="s">
        <v>171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</row>
    <row r="158" spans="1:12" s="11" customFormat="1" ht="21" customHeight="1" x14ac:dyDescent="0.25">
      <c r="A158" s="159"/>
      <c r="B158" s="154"/>
      <c r="C158" s="22" t="s">
        <v>172</v>
      </c>
      <c r="D158" s="14">
        <f>E158+F158</f>
        <v>11341.9</v>
      </c>
      <c r="E158" s="14">
        <v>0</v>
      </c>
      <c r="F158" s="14">
        <f>'прил 1 (2022)'!I144</f>
        <v>11341.9</v>
      </c>
      <c r="G158" s="15"/>
      <c r="H158" s="15"/>
      <c r="I158" s="15"/>
      <c r="J158" s="14">
        <f>K158+L158</f>
        <v>11341.9</v>
      </c>
      <c r="K158" s="14">
        <v>0</v>
      </c>
      <c r="L158" s="14">
        <f>'прил 1 (2022)'!P144</f>
        <v>11341.9</v>
      </c>
    </row>
    <row r="159" spans="1:12" s="11" customFormat="1" ht="18.75" x14ac:dyDescent="0.25">
      <c r="A159" s="156" t="s">
        <v>107</v>
      </c>
      <c r="B159" s="153" t="s">
        <v>364</v>
      </c>
      <c r="C159" s="22" t="s">
        <v>170</v>
      </c>
      <c r="D159" s="14">
        <f>SUM(E159:F159)</f>
        <v>13613.2</v>
      </c>
      <c r="E159" s="14"/>
      <c r="F159" s="14">
        <f>SUM(F160:F162)</f>
        <v>13613.2</v>
      </c>
      <c r="G159" s="15"/>
      <c r="H159" s="15"/>
      <c r="I159" s="15"/>
      <c r="J159" s="14">
        <f>SUM(K159:L159)</f>
        <v>13613.2</v>
      </c>
      <c r="K159" s="14"/>
      <c r="L159" s="14">
        <f>SUM(L160:L162)</f>
        <v>13613.2</v>
      </c>
    </row>
    <row r="160" spans="1:12" s="11" customFormat="1" ht="37.5" x14ac:dyDescent="0.25">
      <c r="A160" s="157"/>
      <c r="B160" s="155"/>
      <c r="C160" s="22" t="s">
        <v>331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</row>
    <row r="161" spans="1:12" s="11" customFormat="1" ht="18.75" x14ac:dyDescent="0.25">
      <c r="A161" s="157"/>
      <c r="B161" s="155"/>
      <c r="C161" s="22" t="s">
        <v>171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</row>
    <row r="162" spans="1:12" s="11" customFormat="1" ht="25.5" customHeight="1" x14ac:dyDescent="0.25">
      <c r="A162" s="159"/>
      <c r="B162" s="154"/>
      <c r="C162" s="22" t="s">
        <v>172</v>
      </c>
      <c r="D162" s="14">
        <f>E162+F162</f>
        <v>13613.2</v>
      </c>
      <c r="E162" s="14">
        <v>0</v>
      </c>
      <c r="F162" s="14">
        <f>'прил 1 (2022)'!I146</f>
        <v>13613.2</v>
      </c>
      <c r="G162" s="15"/>
      <c r="H162" s="15"/>
      <c r="I162" s="15"/>
      <c r="J162" s="14">
        <f>K162+L162</f>
        <v>13613.2</v>
      </c>
      <c r="K162" s="14">
        <v>0</v>
      </c>
      <c r="L162" s="14">
        <f>'прил 1 (2022)'!P146</f>
        <v>13613.2</v>
      </c>
    </row>
    <row r="163" spans="1:12" s="11" customFormat="1" ht="18.75" x14ac:dyDescent="0.25">
      <c r="A163" s="158" t="s">
        <v>195</v>
      </c>
      <c r="B163" s="158" t="s">
        <v>109</v>
      </c>
      <c r="C163" s="22" t="s">
        <v>170</v>
      </c>
      <c r="D163" s="14">
        <f t="shared" ref="D163:D170" si="45">E163+F163</f>
        <v>0</v>
      </c>
      <c r="E163" s="14">
        <f>E164+E165+E166</f>
        <v>0</v>
      </c>
      <c r="F163" s="14">
        <f>F164+F165+F166</f>
        <v>0</v>
      </c>
      <c r="G163" s="15"/>
      <c r="H163" s="15"/>
      <c r="I163" s="15"/>
      <c r="J163" s="14">
        <f t="shared" ref="J163:J170" si="46">K163+L163</f>
        <v>0</v>
      </c>
      <c r="K163" s="14">
        <f>K164+K165+K166</f>
        <v>0</v>
      </c>
      <c r="L163" s="14">
        <f>L164+L165+L166</f>
        <v>0</v>
      </c>
    </row>
    <row r="164" spans="1:12" s="11" customFormat="1" ht="37.5" x14ac:dyDescent="0.25">
      <c r="A164" s="158"/>
      <c r="B164" s="158"/>
      <c r="C164" s="22" t="s">
        <v>331</v>
      </c>
      <c r="D164" s="14">
        <f t="shared" si="45"/>
        <v>0</v>
      </c>
      <c r="E164" s="14">
        <v>0</v>
      </c>
      <c r="F164" s="14">
        <v>0</v>
      </c>
      <c r="G164" s="15"/>
      <c r="H164" s="15"/>
      <c r="I164" s="15"/>
      <c r="J164" s="14">
        <f t="shared" si="46"/>
        <v>0</v>
      </c>
      <c r="K164" s="14">
        <v>0</v>
      </c>
      <c r="L164" s="14">
        <v>0</v>
      </c>
    </row>
    <row r="165" spans="1:12" s="11" customFormat="1" ht="18.75" x14ac:dyDescent="0.25">
      <c r="A165" s="158"/>
      <c r="B165" s="158"/>
      <c r="C165" s="22" t="s">
        <v>171</v>
      </c>
      <c r="D165" s="14">
        <f t="shared" si="45"/>
        <v>0</v>
      </c>
      <c r="E165" s="14">
        <f>E169+E173+E177+E181</f>
        <v>0</v>
      </c>
      <c r="F165" s="14">
        <f>F169+F173+F177+F181</f>
        <v>0</v>
      </c>
      <c r="G165" s="15"/>
      <c r="H165" s="15"/>
      <c r="I165" s="15"/>
      <c r="J165" s="14">
        <f t="shared" si="46"/>
        <v>0</v>
      </c>
      <c r="K165" s="14">
        <f>K169+K173+K177+K181</f>
        <v>0</v>
      </c>
      <c r="L165" s="14">
        <f>L169+L173+L177+L181</f>
        <v>0</v>
      </c>
    </row>
    <row r="166" spans="1:12" s="11" customFormat="1" ht="18.75" x14ac:dyDescent="0.25">
      <c r="A166" s="158"/>
      <c r="B166" s="158"/>
      <c r="C166" s="22" t="s">
        <v>172</v>
      </c>
      <c r="D166" s="14">
        <f t="shared" si="45"/>
        <v>0</v>
      </c>
      <c r="E166" s="14">
        <f>E170+E174+E178+E182</f>
        <v>0</v>
      </c>
      <c r="F166" s="14">
        <f>F170+F174+F178+F182</f>
        <v>0</v>
      </c>
      <c r="G166" s="15"/>
      <c r="H166" s="15"/>
      <c r="I166" s="15"/>
      <c r="J166" s="14">
        <f t="shared" si="46"/>
        <v>0</v>
      </c>
      <c r="K166" s="14">
        <f>K170+K174+K178+K182</f>
        <v>0</v>
      </c>
      <c r="L166" s="14">
        <f>L170+L174+L178+L182</f>
        <v>0</v>
      </c>
    </row>
    <row r="167" spans="1:12" s="11" customFormat="1" ht="18.75" hidden="1" customHeight="1" x14ac:dyDescent="0.25">
      <c r="A167" s="158" t="s">
        <v>110</v>
      </c>
      <c r="B167" s="158" t="s">
        <v>111</v>
      </c>
      <c r="C167" s="22" t="s">
        <v>170</v>
      </c>
      <c r="D167" s="14">
        <f t="shared" si="45"/>
        <v>0</v>
      </c>
      <c r="E167" s="14">
        <f>E168+E169+E170</f>
        <v>0</v>
      </c>
      <c r="F167" s="14">
        <f>F168+F169+F170</f>
        <v>0</v>
      </c>
      <c r="G167" s="15"/>
      <c r="H167" s="15"/>
      <c r="I167" s="15"/>
      <c r="J167" s="14">
        <f t="shared" si="46"/>
        <v>0</v>
      </c>
      <c r="K167" s="14">
        <f>K168+K169+K170</f>
        <v>0</v>
      </c>
      <c r="L167" s="14">
        <f>L168+L169+L170</f>
        <v>0</v>
      </c>
    </row>
    <row r="168" spans="1:12" s="11" customFormat="1" ht="18.75" hidden="1" customHeight="1" x14ac:dyDescent="0.25">
      <c r="A168" s="158"/>
      <c r="B168" s="158"/>
      <c r="C168" s="22" t="s">
        <v>331</v>
      </c>
      <c r="D168" s="14">
        <f t="shared" si="45"/>
        <v>0</v>
      </c>
      <c r="E168" s="14">
        <v>0</v>
      </c>
      <c r="F168" s="14">
        <v>0</v>
      </c>
      <c r="G168" s="15"/>
      <c r="H168" s="15"/>
      <c r="I168" s="15"/>
      <c r="J168" s="14">
        <f t="shared" si="46"/>
        <v>0</v>
      </c>
      <c r="K168" s="14">
        <v>0</v>
      </c>
      <c r="L168" s="14">
        <v>0</v>
      </c>
    </row>
    <row r="169" spans="1:12" s="11" customFormat="1" ht="18.75" hidden="1" customHeight="1" x14ac:dyDescent="0.25">
      <c r="A169" s="158"/>
      <c r="B169" s="158"/>
      <c r="C169" s="22" t="s">
        <v>171</v>
      </c>
      <c r="D169" s="14">
        <f t="shared" si="45"/>
        <v>0</v>
      </c>
      <c r="E169" s="14">
        <v>0</v>
      </c>
      <c r="F169" s="14">
        <v>0</v>
      </c>
      <c r="G169" s="15"/>
      <c r="H169" s="15"/>
      <c r="I169" s="15"/>
      <c r="J169" s="14">
        <f t="shared" si="46"/>
        <v>0</v>
      </c>
      <c r="K169" s="14">
        <v>0</v>
      </c>
      <c r="L169" s="14">
        <v>0</v>
      </c>
    </row>
    <row r="170" spans="1:12" s="11" customFormat="1" ht="18.75" hidden="1" customHeight="1" x14ac:dyDescent="0.25">
      <c r="A170" s="158"/>
      <c r="B170" s="158"/>
      <c r="C170" s="22" t="s">
        <v>172</v>
      </c>
      <c r="D170" s="14">
        <f t="shared" si="45"/>
        <v>0</v>
      </c>
      <c r="E170" s="14">
        <v>0</v>
      </c>
      <c r="F170" s="14">
        <v>0</v>
      </c>
      <c r="G170" s="15"/>
      <c r="H170" s="15"/>
      <c r="I170" s="15"/>
      <c r="J170" s="14">
        <f t="shared" si="46"/>
        <v>0</v>
      </c>
      <c r="K170" s="14">
        <v>0</v>
      </c>
      <c r="L170" s="14">
        <v>0</v>
      </c>
    </row>
    <row r="171" spans="1:12" s="11" customFormat="1" ht="18.75" customHeight="1" x14ac:dyDescent="0.25">
      <c r="A171" s="158" t="s">
        <v>113</v>
      </c>
      <c r="B171" s="158" t="s">
        <v>114</v>
      </c>
      <c r="C171" s="22" t="s">
        <v>170</v>
      </c>
      <c r="D171" s="14">
        <f t="shared" ref="D171:D172" si="47">E171+F171</f>
        <v>0</v>
      </c>
      <c r="E171" s="14">
        <f>E172+E173+E174</f>
        <v>0</v>
      </c>
      <c r="F171" s="14">
        <f>F172+F173+F174</f>
        <v>0</v>
      </c>
      <c r="G171" s="15"/>
      <c r="H171" s="15"/>
      <c r="I171" s="15"/>
      <c r="J171" s="14">
        <f t="shared" ref="J171:J172" si="48">K171+L171</f>
        <v>0</v>
      </c>
      <c r="K171" s="14">
        <f>K172+K173+K174</f>
        <v>0</v>
      </c>
      <c r="L171" s="14">
        <f>L172+L173+L174</f>
        <v>0</v>
      </c>
    </row>
    <row r="172" spans="1:12" s="11" customFormat="1" ht="18.75" customHeight="1" x14ac:dyDescent="0.25">
      <c r="A172" s="158"/>
      <c r="B172" s="158"/>
      <c r="C172" s="22" t="s">
        <v>331</v>
      </c>
      <c r="D172" s="14">
        <f t="shared" si="47"/>
        <v>0</v>
      </c>
      <c r="E172" s="14">
        <v>0</v>
      </c>
      <c r="F172" s="14">
        <v>0</v>
      </c>
      <c r="G172" s="15"/>
      <c r="H172" s="15"/>
      <c r="I172" s="15"/>
      <c r="J172" s="14">
        <f t="shared" si="48"/>
        <v>0</v>
      </c>
      <c r="K172" s="14">
        <v>0</v>
      </c>
      <c r="L172" s="14">
        <v>0</v>
      </c>
    </row>
    <row r="173" spans="1:12" s="11" customFormat="1" ht="18.75" customHeight="1" x14ac:dyDescent="0.25">
      <c r="A173" s="158"/>
      <c r="B173" s="158"/>
      <c r="C173" s="22" t="s">
        <v>171</v>
      </c>
      <c r="D173" s="14">
        <f>E173+F173</f>
        <v>0</v>
      </c>
      <c r="E173" s="14">
        <v>0</v>
      </c>
      <c r="F173" s="14">
        <v>0</v>
      </c>
      <c r="G173" s="15"/>
      <c r="H173" s="15"/>
      <c r="I173" s="15"/>
      <c r="J173" s="14">
        <f>K173+L173</f>
        <v>0</v>
      </c>
      <c r="K173" s="14">
        <v>0</v>
      </c>
      <c r="L173" s="14">
        <v>0</v>
      </c>
    </row>
    <row r="174" spans="1:12" s="11" customFormat="1" ht="18.75" customHeight="1" x14ac:dyDescent="0.25">
      <c r="A174" s="158"/>
      <c r="B174" s="158"/>
      <c r="C174" s="22" t="s">
        <v>172</v>
      </c>
      <c r="D174" s="14">
        <f>E174+F174</f>
        <v>0</v>
      </c>
      <c r="E174" s="14">
        <v>0</v>
      </c>
      <c r="F174" s="14">
        <v>0</v>
      </c>
      <c r="G174" s="15"/>
      <c r="H174" s="15"/>
      <c r="I174" s="15"/>
      <c r="J174" s="14">
        <f>K174+L174</f>
        <v>0</v>
      </c>
      <c r="K174" s="14">
        <v>0</v>
      </c>
      <c r="L174" s="14">
        <v>0</v>
      </c>
    </row>
    <row r="175" spans="1:12" s="11" customFormat="1" ht="18.75" customHeight="1" x14ac:dyDescent="0.25">
      <c r="A175" s="158" t="s">
        <v>117</v>
      </c>
      <c r="B175" s="158" t="s">
        <v>118</v>
      </c>
      <c r="C175" s="22" t="s">
        <v>170</v>
      </c>
      <c r="D175" s="14">
        <f t="shared" ref="D175:D176" si="49">E175+F175</f>
        <v>0</v>
      </c>
      <c r="E175" s="14">
        <f>E176+E177+E178</f>
        <v>0</v>
      </c>
      <c r="F175" s="14">
        <f>F176+F177+F178</f>
        <v>0</v>
      </c>
      <c r="G175" s="15"/>
      <c r="H175" s="15"/>
      <c r="I175" s="15"/>
      <c r="J175" s="14">
        <f t="shared" ref="J175:J176" si="50">K175+L175</f>
        <v>0</v>
      </c>
      <c r="K175" s="14">
        <f>K176+K177+K178</f>
        <v>0</v>
      </c>
      <c r="L175" s="14">
        <f>L176+L177+L178</f>
        <v>0</v>
      </c>
    </row>
    <row r="176" spans="1:12" s="11" customFormat="1" ht="18.75" customHeight="1" x14ac:dyDescent="0.25">
      <c r="A176" s="158"/>
      <c r="B176" s="158"/>
      <c r="C176" s="22" t="s">
        <v>331</v>
      </c>
      <c r="D176" s="14">
        <f t="shared" si="49"/>
        <v>0</v>
      </c>
      <c r="E176" s="14">
        <v>0</v>
      </c>
      <c r="F176" s="14">
        <v>0</v>
      </c>
      <c r="G176" s="15"/>
      <c r="H176" s="15"/>
      <c r="I176" s="15"/>
      <c r="J176" s="14">
        <f t="shared" si="50"/>
        <v>0</v>
      </c>
      <c r="K176" s="14">
        <v>0</v>
      </c>
      <c r="L176" s="14">
        <v>0</v>
      </c>
    </row>
    <row r="177" spans="1:12" s="11" customFormat="1" ht="18.75" customHeight="1" x14ac:dyDescent="0.25">
      <c r="A177" s="158"/>
      <c r="B177" s="158"/>
      <c r="C177" s="22" t="s">
        <v>171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</row>
    <row r="178" spans="1:12" s="11" customFormat="1" ht="24.75" customHeight="1" x14ac:dyDescent="0.3">
      <c r="A178" s="158"/>
      <c r="B178" s="158"/>
      <c r="C178" s="56" t="s">
        <v>172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</row>
    <row r="179" spans="1:12" s="11" customFormat="1" ht="18.75" x14ac:dyDescent="0.25">
      <c r="A179" s="158" t="s">
        <v>121</v>
      </c>
      <c r="B179" s="158" t="s">
        <v>122</v>
      </c>
      <c r="C179" s="22" t="s">
        <v>170</v>
      </c>
      <c r="D179" s="14">
        <f t="shared" ref="D179:D180" si="51">E179+F179</f>
        <v>0</v>
      </c>
      <c r="E179" s="14">
        <f>E180+E181+E182</f>
        <v>0</v>
      </c>
      <c r="F179" s="14">
        <f>F180+F181+F182</f>
        <v>0</v>
      </c>
      <c r="G179" s="15"/>
      <c r="H179" s="15"/>
      <c r="I179" s="15"/>
      <c r="J179" s="14">
        <f t="shared" ref="J179:J180" si="52">K179+L179</f>
        <v>0</v>
      </c>
      <c r="K179" s="14">
        <f>K180+K181+K182</f>
        <v>0</v>
      </c>
      <c r="L179" s="14">
        <f>L180+L181+L182</f>
        <v>0</v>
      </c>
    </row>
    <row r="180" spans="1:12" s="11" customFormat="1" ht="37.5" x14ac:dyDescent="0.25">
      <c r="A180" s="158"/>
      <c r="B180" s="158"/>
      <c r="C180" s="22" t="s">
        <v>331</v>
      </c>
      <c r="D180" s="14">
        <f t="shared" si="51"/>
        <v>0</v>
      </c>
      <c r="E180" s="14">
        <v>0</v>
      </c>
      <c r="F180" s="14">
        <v>0</v>
      </c>
      <c r="G180" s="15"/>
      <c r="H180" s="15"/>
      <c r="I180" s="15"/>
      <c r="J180" s="14">
        <f t="shared" si="52"/>
        <v>0</v>
      </c>
      <c r="K180" s="14">
        <v>0</v>
      </c>
      <c r="L180" s="14">
        <v>0</v>
      </c>
    </row>
    <row r="181" spans="1:12" s="11" customFormat="1" ht="18.75" x14ac:dyDescent="0.25">
      <c r="A181" s="158"/>
      <c r="B181" s="158"/>
      <c r="C181" s="22" t="s">
        <v>171</v>
      </c>
      <c r="D181" s="14">
        <f t="shared" ref="D181:D188" si="53">E181+F181</f>
        <v>0</v>
      </c>
      <c r="E181" s="14">
        <v>0</v>
      </c>
      <c r="F181" s="14">
        <v>0</v>
      </c>
      <c r="G181" s="15"/>
      <c r="H181" s="15"/>
      <c r="I181" s="15"/>
      <c r="J181" s="14">
        <f t="shared" ref="J181:J188" si="54">K181+L181</f>
        <v>0</v>
      </c>
      <c r="K181" s="14">
        <v>0</v>
      </c>
      <c r="L181" s="14">
        <v>0</v>
      </c>
    </row>
    <row r="182" spans="1:12" s="11" customFormat="1" ht="22.5" customHeight="1" x14ac:dyDescent="0.25">
      <c r="A182" s="158"/>
      <c r="B182" s="158"/>
      <c r="C182" s="22" t="s">
        <v>172</v>
      </c>
      <c r="D182" s="14">
        <f t="shared" si="53"/>
        <v>0</v>
      </c>
      <c r="E182" s="14">
        <v>0</v>
      </c>
      <c r="F182" s="14">
        <v>0</v>
      </c>
      <c r="G182" s="15"/>
      <c r="H182" s="15"/>
      <c r="I182" s="15"/>
      <c r="J182" s="14">
        <f t="shared" si="54"/>
        <v>0</v>
      </c>
      <c r="K182" s="14">
        <v>0</v>
      </c>
      <c r="L182" s="14">
        <v>0</v>
      </c>
    </row>
    <row r="183" spans="1:12" s="11" customFormat="1" ht="18.75" hidden="1" x14ac:dyDescent="0.25">
      <c r="A183" s="158" t="s">
        <v>123</v>
      </c>
      <c r="B183" s="158" t="s">
        <v>200</v>
      </c>
      <c r="C183" s="22" t="s">
        <v>170</v>
      </c>
      <c r="D183" s="14">
        <f t="shared" si="53"/>
        <v>0</v>
      </c>
      <c r="E183" s="14">
        <f>E184+E185+E186</f>
        <v>0</v>
      </c>
      <c r="F183" s="14">
        <f>F184+F185+F186</f>
        <v>0</v>
      </c>
      <c r="G183" s="15"/>
      <c r="H183" s="15"/>
      <c r="I183" s="15"/>
      <c r="J183" s="14">
        <f t="shared" si="54"/>
        <v>0</v>
      </c>
      <c r="K183" s="14">
        <f>K184+K185+K186</f>
        <v>0</v>
      </c>
      <c r="L183" s="14">
        <f>L184+L185+L186</f>
        <v>0</v>
      </c>
    </row>
    <row r="184" spans="1:12" s="11" customFormat="1" ht="37.5" hidden="1" x14ac:dyDescent="0.25">
      <c r="A184" s="158"/>
      <c r="B184" s="158"/>
      <c r="C184" s="22" t="s">
        <v>331</v>
      </c>
      <c r="D184" s="14">
        <f t="shared" si="53"/>
        <v>0</v>
      </c>
      <c r="E184" s="14">
        <v>0</v>
      </c>
      <c r="F184" s="14">
        <v>0</v>
      </c>
      <c r="G184" s="15"/>
      <c r="H184" s="15"/>
      <c r="I184" s="15"/>
      <c r="J184" s="14">
        <f t="shared" si="54"/>
        <v>0</v>
      </c>
      <c r="K184" s="14">
        <v>0</v>
      </c>
      <c r="L184" s="14">
        <v>0</v>
      </c>
    </row>
    <row r="185" spans="1:12" s="11" customFormat="1" ht="18.75" hidden="1" x14ac:dyDescent="0.25">
      <c r="A185" s="158"/>
      <c r="B185" s="158"/>
      <c r="C185" s="22" t="s">
        <v>171</v>
      </c>
      <c r="D185" s="14">
        <f>E185+F185</f>
        <v>0</v>
      </c>
      <c r="E185" s="14">
        <v>0</v>
      </c>
      <c r="F185" s="14">
        <v>0</v>
      </c>
      <c r="G185" s="15"/>
      <c r="H185" s="15"/>
      <c r="I185" s="15"/>
      <c r="J185" s="14">
        <f>K185+L185</f>
        <v>0</v>
      </c>
      <c r="K185" s="14">
        <v>0</v>
      </c>
      <c r="L185" s="14">
        <v>0</v>
      </c>
    </row>
    <row r="186" spans="1:12" s="11" customFormat="1" ht="18.75" hidden="1" x14ac:dyDescent="0.25">
      <c r="A186" s="158"/>
      <c r="B186" s="158"/>
      <c r="C186" s="22" t="s">
        <v>172</v>
      </c>
      <c r="D186" s="14">
        <f>E186+F186</f>
        <v>0</v>
      </c>
      <c r="E186" s="14">
        <v>0</v>
      </c>
      <c r="F186" s="14">
        <v>0</v>
      </c>
      <c r="G186" s="15"/>
      <c r="H186" s="15"/>
      <c r="I186" s="15"/>
      <c r="J186" s="14">
        <f>K186+L186</f>
        <v>0</v>
      </c>
      <c r="K186" s="14">
        <v>0</v>
      </c>
      <c r="L186" s="14">
        <v>0</v>
      </c>
    </row>
    <row r="187" spans="1:12" s="11" customFormat="1" ht="18.75" x14ac:dyDescent="0.25">
      <c r="A187" s="158" t="s">
        <v>201</v>
      </c>
      <c r="B187" s="158" t="s">
        <v>126</v>
      </c>
      <c r="C187" s="22" t="s">
        <v>170</v>
      </c>
      <c r="D187" s="14">
        <f>E187+F187</f>
        <v>344086.89999999997</v>
      </c>
      <c r="E187" s="14">
        <f>E188+E189+E190</f>
        <v>0</v>
      </c>
      <c r="F187" s="14">
        <f>F188+F189+F190</f>
        <v>344086.89999999997</v>
      </c>
      <c r="G187" s="15"/>
      <c r="H187" s="15"/>
      <c r="I187" s="15"/>
      <c r="J187" s="14">
        <f t="shared" si="54"/>
        <v>344086.89999999997</v>
      </c>
      <c r="K187" s="14">
        <f>K188+K189+K190</f>
        <v>0</v>
      </c>
      <c r="L187" s="14">
        <f>L188+L189+L190</f>
        <v>344086.89999999997</v>
      </c>
    </row>
    <row r="188" spans="1:12" s="11" customFormat="1" ht="37.5" x14ac:dyDescent="0.25">
      <c r="A188" s="158"/>
      <c r="B188" s="158"/>
      <c r="C188" s="22" t="s">
        <v>331</v>
      </c>
      <c r="D188" s="14">
        <f t="shared" si="53"/>
        <v>0</v>
      </c>
      <c r="E188" s="14">
        <v>0</v>
      </c>
      <c r="F188" s="14">
        <v>0</v>
      </c>
      <c r="G188" s="15"/>
      <c r="H188" s="15"/>
      <c r="I188" s="15"/>
      <c r="J188" s="14">
        <f t="shared" si="54"/>
        <v>0</v>
      </c>
      <c r="K188" s="14">
        <v>0</v>
      </c>
      <c r="L188" s="14">
        <v>0</v>
      </c>
    </row>
    <row r="189" spans="1:12" s="11" customFormat="1" ht="18.75" x14ac:dyDescent="0.25">
      <c r="A189" s="158"/>
      <c r="B189" s="158"/>
      <c r="C189" s="22" t="s">
        <v>171</v>
      </c>
      <c r="D189" s="14">
        <f t="shared" ref="D189:D217" si="55">E189+F189</f>
        <v>0</v>
      </c>
      <c r="E189" s="14">
        <f>E193+E213+E217</f>
        <v>0</v>
      </c>
      <c r="F189" s="14">
        <f>F193+F213+F217</f>
        <v>0</v>
      </c>
      <c r="G189" s="15"/>
      <c r="H189" s="15"/>
      <c r="I189" s="15"/>
      <c r="J189" s="14">
        <f t="shared" ref="J189:J218" si="56">K189+L189</f>
        <v>0</v>
      </c>
      <c r="K189" s="14">
        <f>K193+K213+K217</f>
        <v>0</v>
      </c>
      <c r="L189" s="14">
        <f>L193+L213+L217</f>
        <v>0</v>
      </c>
    </row>
    <row r="190" spans="1:12" s="11" customFormat="1" ht="18.75" x14ac:dyDescent="0.25">
      <c r="A190" s="158"/>
      <c r="B190" s="158"/>
      <c r="C190" s="22" t="s">
        <v>172</v>
      </c>
      <c r="D190" s="14">
        <f>E190+F190</f>
        <v>344086.89999999997</v>
      </c>
      <c r="E190" s="14">
        <f>E194+E214+E218</f>
        <v>0</v>
      </c>
      <c r="F190" s="14">
        <f>F194+F218</f>
        <v>344086.89999999997</v>
      </c>
      <c r="G190" s="15"/>
      <c r="H190" s="15"/>
      <c r="I190" s="15"/>
      <c r="J190" s="14">
        <f>K190+L190</f>
        <v>344086.89999999997</v>
      </c>
      <c r="K190" s="14">
        <f>K194+K214+K218</f>
        <v>0</v>
      </c>
      <c r="L190" s="14">
        <f>L194+L218</f>
        <v>344086.89999999997</v>
      </c>
    </row>
    <row r="191" spans="1:12" s="11" customFormat="1" ht="27.75" customHeight="1" x14ac:dyDescent="0.25">
      <c r="A191" s="158" t="s">
        <v>144</v>
      </c>
      <c r="B191" s="158" t="s">
        <v>145</v>
      </c>
      <c r="C191" s="22" t="s">
        <v>170</v>
      </c>
      <c r="D191" s="14">
        <f t="shared" si="55"/>
        <v>201884.09999999998</v>
      </c>
      <c r="E191" s="14">
        <f>E192+E193+E194</f>
        <v>0</v>
      </c>
      <c r="F191" s="14">
        <f>F192+F193+F194</f>
        <v>201884.09999999998</v>
      </c>
      <c r="G191" s="15"/>
      <c r="H191" s="15"/>
      <c r="I191" s="15"/>
      <c r="J191" s="14">
        <f t="shared" si="56"/>
        <v>201884.09999999998</v>
      </c>
      <c r="K191" s="14">
        <f>K192+K193+K194</f>
        <v>0</v>
      </c>
      <c r="L191" s="14">
        <f>L192+L193+L194</f>
        <v>201884.09999999998</v>
      </c>
    </row>
    <row r="192" spans="1:12" s="11" customFormat="1" ht="37.5" x14ac:dyDescent="0.25">
      <c r="A192" s="158"/>
      <c r="B192" s="158"/>
      <c r="C192" s="22" t="s">
        <v>331</v>
      </c>
      <c r="D192" s="14">
        <f t="shared" si="55"/>
        <v>0</v>
      </c>
      <c r="E192" s="14">
        <v>0</v>
      </c>
      <c r="F192" s="14">
        <v>0</v>
      </c>
      <c r="G192" s="15"/>
      <c r="H192" s="15"/>
      <c r="I192" s="15"/>
      <c r="J192" s="14">
        <f t="shared" si="56"/>
        <v>0</v>
      </c>
      <c r="K192" s="14">
        <v>0</v>
      </c>
      <c r="L192" s="14">
        <v>0</v>
      </c>
    </row>
    <row r="193" spans="1:12" s="11" customFormat="1" ht="18.75" x14ac:dyDescent="0.25">
      <c r="A193" s="158"/>
      <c r="B193" s="158"/>
      <c r="C193" s="22" t="s">
        <v>171</v>
      </c>
      <c r="D193" s="14">
        <f t="shared" si="55"/>
        <v>0</v>
      </c>
      <c r="E193" s="14">
        <v>0</v>
      </c>
      <c r="F193" s="14">
        <v>0</v>
      </c>
      <c r="G193" s="15"/>
      <c r="H193" s="15"/>
      <c r="I193" s="15"/>
      <c r="J193" s="14">
        <f t="shared" si="56"/>
        <v>0</v>
      </c>
      <c r="K193" s="14">
        <v>0</v>
      </c>
      <c r="L193" s="14">
        <v>0</v>
      </c>
    </row>
    <row r="194" spans="1:12" s="11" customFormat="1" ht="29.25" customHeight="1" x14ac:dyDescent="0.25">
      <c r="A194" s="158"/>
      <c r="B194" s="158"/>
      <c r="C194" s="22" t="s">
        <v>172</v>
      </c>
      <c r="D194" s="14">
        <f t="shared" si="55"/>
        <v>201884.09999999998</v>
      </c>
      <c r="E194" s="14">
        <v>0</v>
      </c>
      <c r="F194" s="14">
        <f>F198+F202+F206+F210</f>
        <v>201884.09999999998</v>
      </c>
      <c r="G194" s="15"/>
      <c r="H194" s="15"/>
      <c r="I194" s="15"/>
      <c r="J194" s="14">
        <f t="shared" si="56"/>
        <v>201884.09999999998</v>
      </c>
      <c r="K194" s="14">
        <v>0</v>
      </c>
      <c r="L194" s="14">
        <f>L198+L202+L206+L210</f>
        <v>201884.09999999998</v>
      </c>
    </row>
    <row r="195" spans="1:12" s="11" customFormat="1" ht="18.75" x14ac:dyDescent="0.25">
      <c r="A195" s="180" t="s">
        <v>147</v>
      </c>
      <c r="B195" s="158" t="s">
        <v>148</v>
      </c>
      <c r="C195" s="22" t="s">
        <v>170</v>
      </c>
      <c r="D195" s="14">
        <f t="shared" si="55"/>
        <v>52127.5</v>
      </c>
      <c r="E195" s="14">
        <f>E196+E197+E198</f>
        <v>0</v>
      </c>
      <c r="F195" s="14">
        <f>F196+F197+F198</f>
        <v>52127.5</v>
      </c>
      <c r="G195" s="15"/>
      <c r="H195" s="15"/>
      <c r="I195" s="15"/>
      <c r="J195" s="14">
        <f t="shared" si="56"/>
        <v>52127.5</v>
      </c>
      <c r="K195" s="14">
        <f>K196+K197+K198</f>
        <v>0</v>
      </c>
      <c r="L195" s="14">
        <f>L196+L197+L198</f>
        <v>52127.5</v>
      </c>
    </row>
    <row r="196" spans="1:12" s="11" customFormat="1" ht="37.5" x14ac:dyDescent="0.25">
      <c r="A196" s="180"/>
      <c r="B196" s="158"/>
      <c r="C196" s="22" t="s">
        <v>331</v>
      </c>
      <c r="D196" s="14">
        <f t="shared" si="55"/>
        <v>0</v>
      </c>
      <c r="E196" s="14">
        <v>0</v>
      </c>
      <c r="F196" s="14">
        <v>0</v>
      </c>
      <c r="G196" s="15"/>
      <c r="H196" s="15"/>
      <c r="I196" s="15"/>
      <c r="J196" s="14">
        <f t="shared" si="56"/>
        <v>0</v>
      </c>
      <c r="K196" s="14">
        <v>0</v>
      </c>
      <c r="L196" s="14">
        <v>0</v>
      </c>
    </row>
    <row r="197" spans="1:12" s="11" customFormat="1" ht="18.75" x14ac:dyDescent="0.25">
      <c r="A197" s="180"/>
      <c r="B197" s="158"/>
      <c r="C197" s="22" t="s">
        <v>171</v>
      </c>
      <c r="D197" s="14">
        <f t="shared" si="55"/>
        <v>0</v>
      </c>
      <c r="E197" s="14">
        <v>0</v>
      </c>
      <c r="F197" s="14">
        <v>0</v>
      </c>
      <c r="G197" s="15"/>
      <c r="H197" s="15"/>
      <c r="I197" s="15"/>
      <c r="J197" s="14">
        <f t="shared" si="56"/>
        <v>0</v>
      </c>
      <c r="K197" s="14">
        <v>0</v>
      </c>
      <c r="L197" s="14">
        <v>0</v>
      </c>
    </row>
    <row r="198" spans="1:12" s="11" customFormat="1" ht="18.75" x14ac:dyDescent="0.25">
      <c r="A198" s="180"/>
      <c r="B198" s="158"/>
      <c r="C198" s="22" t="s">
        <v>172</v>
      </c>
      <c r="D198" s="14">
        <f t="shared" si="55"/>
        <v>52127.5</v>
      </c>
      <c r="E198" s="14">
        <v>0</v>
      </c>
      <c r="F198" s="14">
        <f>'прил 1 (2022)'!I212</f>
        <v>52127.5</v>
      </c>
      <c r="G198" s="15"/>
      <c r="H198" s="15"/>
      <c r="I198" s="15"/>
      <c r="J198" s="14">
        <f t="shared" si="56"/>
        <v>52127.5</v>
      </c>
      <c r="K198" s="14">
        <v>0</v>
      </c>
      <c r="L198" s="14">
        <f>'прил 1 (2022)'!P212</f>
        <v>52127.5</v>
      </c>
    </row>
    <row r="199" spans="1:12" s="11" customFormat="1" ht="18.75" x14ac:dyDescent="0.25">
      <c r="A199" s="180" t="s">
        <v>150</v>
      </c>
      <c r="B199" s="158" t="s">
        <v>151</v>
      </c>
      <c r="C199" s="22" t="s">
        <v>170</v>
      </c>
      <c r="D199" s="14">
        <f t="shared" si="55"/>
        <v>42668.3</v>
      </c>
      <c r="E199" s="14">
        <f>E200+E201+E202</f>
        <v>0</v>
      </c>
      <c r="F199" s="14">
        <f>F200+F201+F202</f>
        <v>42668.3</v>
      </c>
      <c r="G199" s="15"/>
      <c r="H199" s="15"/>
      <c r="I199" s="15"/>
      <c r="J199" s="14">
        <f t="shared" si="56"/>
        <v>42668.3</v>
      </c>
      <c r="K199" s="14">
        <f>K200+K201+K202</f>
        <v>0</v>
      </c>
      <c r="L199" s="14">
        <f>L200+L201+L202</f>
        <v>42668.3</v>
      </c>
    </row>
    <row r="200" spans="1:12" s="11" customFormat="1" ht="37.5" x14ac:dyDescent="0.25">
      <c r="A200" s="180"/>
      <c r="B200" s="158"/>
      <c r="C200" s="22" t="s">
        <v>331</v>
      </c>
      <c r="D200" s="14">
        <f t="shared" si="55"/>
        <v>0</v>
      </c>
      <c r="E200" s="14">
        <v>0</v>
      </c>
      <c r="F200" s="14">
        <v>0</v>
      </c>
      <c r="G200" s="15"/>
      <c r="H200" s="15"/>
      <c r="I200" s="15"/>
      <c r="J200" s="14">
        <f t="shared" si="56"/>
        <v>0</v>
      </c>
      <c r="K200" s="14">
        <v>0</v>
      </c>
      <c r="L200" s="14">
        <v>0</v>
      </c>
    </row>
    <row r="201" spans="1:12" s="11" customFormat="1" ht="18.75" x14ac:dyDescent="0.25">
      <c r="A201" s="180"/>
      <c r="B201" s="158"/>
      <c r="C201" s="22" t="s">
        <v>171</v>
      </c>
      <c r="D201" s="14">
        <f t="shared" si="55"/>
        <v>0</v>
      </c>
      <c r="E201" s="14">
        <v>0</v>
      </c>
      <c r="F201" s="14">
        <v>0</v>
      </c>
      <c r="G201" s="15"/>
      <c r="H201" s="15"/>
      <c r="I201" s="15"/>
      <c r="J201" s="14">
        <f t="shared" si="56"/>
        <v>0</v>
      </c>
      <c r="K201" s="14">
        <v>0</v>
      </c>
      <c r="L201" s="14">
        <v>0</v>
      </c>
    </row>
    <row r="202" spans="1:12" s="11" customFormat="1" ht="18.75" x14ac:dyDescent="0.25">
      <c r="A202" s="180"/>
      <c r="B202" s="158"/>
      <c r="C202" s="22" t="s">
        <v>172</v>
      </c>
      <c r="D202" s="14">
        <f t="shared" si="55"/>
        <v>42668.3</v>
      </c>
      <c r="E202" s="14">
        <v>0</v>
      </c>
      <c r="F202" s="14">
        <f>'прил 1 (2022)'!I217</f>
        <v>42668.3</v>
      </c>
      <c r="G202" s="15"/>
      <c r="H202" s="15"/>
      <c r="I202" s="15"/>
      <c r="J202" s="14">
        <f t="shared" si="56"/>
        <v>42668.3</v>
      </c>
      <c r="K202" s="14">
        <v>0</v>
      </c>
      <c r="L202" s="14">
        <f>'прил 1 (2022)'!P217</f>
        <v>42668.3</v>
      </c>
    </row>
    <row r="203" spans="1:12" s="11" customFormat="1" ht="18.75" x14ac:dyDescent="0.25">
      <c r="A203" s="180" t="s">
        <v>153</v>
      </c>
      <c r="B203" s="158" t="s">
        <v>154</v>
      </c>
      <c r="C203" s="22" t="s">
        <v>170</v>
      </c>
      <c r="D203" s="14">
        <f t="shared" si="55"/>
        <v>73233</v>
      </c>
      <c r="E203" s="14">
        <f>E204+E205+E206</f>
        <v>0</v>
      </c>
      <c r="F203" s="14">
        <f>F204+F205+F206</f>
        <v>73233</v>
      </c>
      <c r="G203" s="15"/>
      <c r="H203" s="15"/>
      <c r="I203" s="15"/>
      <c r="J203" s="14">
        <f t="shared" si="56"/>
        <v>73233</v>
      </c>
      <c r="K203" s="14">
        <f>K204+K205+K206</f>
        <v>0</v>
      </c>
      <c r="L203" s="14">
        <f>L204+L205+L206</f>
        <v>73233</v>
      </c>
    </row>
    <row r="204" spans="1:12" s="11" customFormat="1" ht="37.5" x14ac:dyDescent="0.25">
      <c r="A204" s="180"/>
      <c r="B204" s="158"/>
      <c r="C204" s="22" t="s">
        <v>331</v>
      </c>
      <c r="D204" s="14">
        <f t="shared" si="55"/>
        <v>0</v>
      </c>
      <c r="E204" s="14">
        <v>0</v>
      </c>
      <c r="F204" s="14">
        <v>0</v>
      </c>
      <c r="G204" s="15"/>
      <c r="H204" s="15"/>
      <c r="I204" s="15"/>
      <c r="J204" s="14">
        <f t="shared" si="56"/>
        <v>0</v>
      </c>
      <c r="K204" s="14">
        <v>0</v>
      </c>
      <c r="L204" s="14">
        <v>0</v>
      </c>
    </row>
    <row r="205" spans="1:12" s="11" customFormat="1" ht="18.75" x14ac:dyDescent="0.25">
      <c r="A205" s="180"/>
      <c r="B205" s="158"/>
      <c r="C205" s="22" t="s">
        <v>171</v>
      </c>
      <c r="D205" s="14">
        <f t="shared" si="55"/>
        <v>0</v>
      </c>
      <c r="E205" s="14">
        <v>0</v>
      </c>
      <c r="F205" s="14">
        <v>0</v>
      </c>
      <c r="G205" s="15"/>
      <c r="H205" s="15"/>
      <c r="I205" s="15"/>
      <c r="J205" s="14">
        <f t="shared" si="56"/>
        <v>0</v>
      </c>
      <c r="K205" s="14">
        <v>0</v>
      </c>
      <c r="L205" s="14">
        <v>0</v>
      </c>
    </row>
    <row r="206" spans="1:12" s="11" customFormat="1" ht="18.75" x14ac:dyDescent="0.25">
      <c r="A206" s="180"/>
      <c r="B206" s="158"/>
      <c r="C206" s="22" t="s">
        <v>172</v>
      </c>
      <c r="D206" s="14">
        <f t="shared" si="55"/>
        <v>73233</v>
      </c>
      <c r="E206" s="14">
        <v>0</v>
      </c>
      <c r="F206" s="14">
        <f>'прил 1 (2022)'!I222</f>
        <v>73233</v>
      </c>
      <c r="G206" s="15"/>
      <c r="H206" s="15"/>
      <c r="I206" s="15"/>
      <c r="J206" s="14">
        <f t="shared" si="56"/>
        <v>73233</v>
      </c>
      <c r="K206" s="14">
        <v>0</v>
      </c>
      <c r="L206" s="14">
        <f>'прил 1 (2022)'!P222</f>
        <v>73233</v>
      </c>
    </row>
    <row r="207" spans="1:12" s="11" customFormat="1" ht="18.75" x14ac:dyDescent="0.25">
      <c r="A207" s="180" t="s">
        <v>156</v>
      </c>
      <c r="B207" s="158" t="s">
        <v>202</v>
      </c>
      <c r="C207" s="22" t="s">
        <v>170</v>
      </c>
      <c r="D207" s="14">
        <f t="shared" si="55"/>
        <v>33855.300000000003</v>
      </c>
      <c r="E207" s="14">
        <f>E208+E209+E210</f>
        <v>0</v>
      </c>
      <c r="F207" s="14">
        <f>F208+F209+F210</f>
        <v>33855.300000000003</v>
      </c>
      <c r="G207" s="15"/>
      <c r="H207" s="15"/>
      <c r="I207" s="15"/>
      <c r="J207" s="14">
        <f t="shared" si="56"/>
        <v>33855.300000000003</v>
      </c>
      <c r="K207" s="14">
        <f>K208+K209+K210</f>
        <v>0</v>
      </c>
      <c r="L207" s="14">
        <f>L208+L209+L210</f>
        <v>33855.300000000003</v>
      </c>
    </row>
    <row r="208" spans="1:12" s="11" customFormat="1" ht="37.5" x14ac:dyDescent="0.25">
      <c r="A208" s="180"/>
      <c r="B208" s="158"/>
      <c r="C208" s="22" t="s">
        <v>331</v>
      </c>
      <c r="D208" s="14">
        <f t="shared" si="55"/>
        <v>0</v>
      </c>
      <c r="E208" s="14">
        <v>0</v>
      </c>
      <c r="F208" s="14">
        <v>0</v>
      </c>
      <c r="G208" s="15"/>
      <c r="H208" s="15"/>
      <c r="I208" s="15"/>
      <c r="J208" s="14">
        <f t="shared" si="56"/>
        <v>0</v>
      </c>
      <c r="K208" s="14">
        <v>0</v>
      </c>
      <c r="L208" s="14">
        <v>0</v>
      </c>
    </row>
    <row r="209" spans="1:12" s="11" customFormat="1" ht="18.75" x14ac:dyDescent="0.25">
      <c r="A209" s="180"/>
      <c r="B209" s="158"/>
      <c r="C209" s="22" t="s">
        <v>171</v>
      </c>
      <c r="D209" s="14">
        <f t="shared" si="55"/>
        <v>0</v>
      </c>
      <c r="E209" s="14">
        <v>0</v>
      </c>
      <c r="F209" s="14">
        <v>0</v>
      </c>
      <c r="G209" s="15"/>
      <c r="H209" s="15"/>
      <c r="I209" s="15"/>
      <c r="J209" s="14">
        <f t="shared" si="56"/>
        <v>0</v>
      </c>
      <c r="K209" s="14">
        <v>0</v>
      </c>
      <c r="L209" s="14">
        <v>0</v>
      </c>
    </row>
    <row r="210" spans="1:12" s="11" customFormat="1" ht="18.75" x14ac:dyDescent="0.25">
      <c r="A210" s="180"/>
      <c r="B210" s="158"/>
      <c r="C210" s="22" t="s">
        <v>172</v>
      </c>
      <c r="D210" s="14">
        <f t="shared" si="55"/>
        <v>33855.300000000003</v>
      </c>
      <c r="E210" s="14">
        <v>0</v>
      </c>
      <c r="F210" s="14">
        <f>'прил 1 (2022)'!I228</f>
        <v>33855.300000000003</v>
      </c>
      <c r="G210" s="15"/>
      <c r="H210" s="15"/>
      <c r="I210" s="15"/>
      <c r="J210" s="14">
        <f t="shared" si="56"/>
        <v>33855.300000000003</v>
      </c>
      <c r="K210" s="14">
        <v>0</v>
      </c>
      <c r="L210" s="14">
        <f>'прил 1 (2022)'!P228</f>
        <v>33855.300000000003</v>
      </c>
    </row>
    <row r="211" spans="1:12" s="11" customFormat="1" ht="18.75" hidden="1" x14ac:dyDescent="0.25">
      <c r="A211" s="158" t="s">
        <v>159</v>
      </c>
      <c r="B211" s="158" t="s">
        <v>160</v>
      </c>
      <c r="C211" s="22" t="s">
        <v>170</v>
      </c>
      <c r="D211" s="14">
        <f t="shared" si="55"/>
        <v>0</v>
      </c>
      <c r="E211" s="14">
        <f>E212+E213+E214</f>
        <v>0</v>
      </c>
      <c r="F211" s="14">
        <f>F212+F213+F214</f>
        <v>0</v>
      </c>
      <c r="G211" s="15"/>
      <c r="H211" s="15"/>
      <c r="I211" s="15"/>
      <c r="J211" s="14">
        <f t="shared" si="56"/>
        <v>0</v>
      </c>
      <c r="K211" s="14">
        <f>K212+K213+K214</f>
        <v>0</v>
      </c>
      <c r="L211" s="14">
        <f>L212+L213+L214</f>
        <v>0</v>
      </c>
    </row>
    <row r="212" spans="1:12" s="11" customFormat="1" ht="37.5" hidden="1" x14ac:dyDescent="0.25">
      <c r="A212" s="158"/>
      <c r="B212" s="158"/>
      <c r="C212" s="22" t="s">
        <v>331</v>
      </c>
      <c r="D212" s="14">
        <f t="shared" si="55"/>
        <v>0</v>
      </c>
      <c r="E212" s="14">
        <v>0</v>
      </c>
      <c r="F212" s="14">
        <v>0</v>
      </c>
      <c r="G212" s="15"/>
      <c r="H212" s="15"/>
      <c r="I212" s="15"/>
      <c r="J212" s="14">
        <f t="shared" si="56"/>
        <v>0</v>
      </c>
      <c r="K212" s="14">
        <v>0</v>
      </c>
      <c r="L212" s="14">
        <v>0</v>
      </c>
    </row>
    <row r="213" spans="1:12" s="11" customFormat="1" ht="18.75" hidden="1" x14ac:dyDescent="0.25">
      <c r="A213" s="158"/>
      <c r="B213" s="158"/>
      <c r="C213" s="22" t="s">
        <v>171</v>
      </c>
      <c r="D213" s="14">
        <f t="shared" si="55"/>
        <v>0</v>
      </c>
      <c r="E213" s="14">
        <v>0</v>
      </c>
      <c r="F213" s="14">
        <v>0</v>
      </c>
      <c r="G213" s="15"/>
      <c r="H213" s="15"/>
      <c r="I213" s="15"/>
      <c r="J213" s="14">
        <f t="shared" si="56"/>
        <v>0</v>
      </c>
      <c r="K213" s="14">
        <v>0</v>
      </c>
      <c r="L213" s="14">
        <v>0</v>
      </c>
    </row>
    <row r="214" spans="1:12" s="11" customFormat="1" ht="66.75" hidden="1" customHeight="1" x14ac:dyDescent="0.3">
      <c r="A214" s="158"/>
      <c r="B214" s="158"/>
      <c r="C214" s="56" t="s">
        <v>172</v>
      </c>
      <c r="D214" s="14">
        <f t="shared" si="55"/>
        <v>0</v>
      </c>
      <c r="E214" s="14">
        <v>0</v>
      </c>
      <c r="F214" s="14"/>
      <c r="G214" s="15"/>
      <c r="H214" s="15"/>
      <c r="I214" s="15"/>
      <c r="J214" s="14">
        <f t="shared" si="56"/>
        <v>0</v>
      </c>
      <c r="K214" s="14">
        <v>0</v>
      </c>
      <c r="L214" s="14"/>
    </row>
    <row r="215" spans="1:12" s="11" customFormat="1" ht="18.75" x14ac:dyDescent="0.25">
      <c r="A215" s="158" t="s">
        <v>161</v>
      </c>
      <c r="B215" s="158" t="s">
        <v>162</v>
      </c>
      <c r="C215" s="22" t="s">
        <v>170</v>
      </c>
      <c r="D215" s="14">
        <f t="shared" si="55"/>
        <v>142202.79999999999</v>
      </c>
      <c r="E215" s="14">
        <f>E216+E217+E218</f>
        <v>0</v>
      </c>
      <c r="F215" s="14">
        <f>F216+F217+F218</f>
        <v>142202.79999999999</v>
      </c>
      <c r="G215" s="15"/>
      <c r="H215" s="15"/>
      <c r="I215" s="15"/>
      <c r="J215" s="14">
        <f t="shared" si="56"/>
        <v>142202.79999999999</v>
      </c>
      <c r="K215" s="14">
        <f>K216+K217+K218</f>
        <v>0</v>
      </c>
      <c r="L215" s="14">
        <f>L216+L217+L218</f>
        <v>142202.79999999999</v>
      </c>
    </row>
    <row r="216" spans="1:12" s="11" customFormat="1" ht="37.5" x14ac:dyDescent="0.25">
      <c r="A216" s="158"/>
      <c r="B216" s="158"/>
      <c r="C216" s="22" t="s">
        <v>331</v>
      </c>
      <c r="D216" s="14">
        <f t="shared" si="55"/>
        <v>0</v>
      </c>
      <c r="E216" s="14">
        <v>0</v>
      </c>
      <c r="F216" s="14">
        <v>0</v>
      </c>
      <c r="G216" s="15"/>
      <c r="H216" s="15"/>
      <c r="I216" s="15"/>
      <c r="J216" s="14">
        <f t="shared" si="56"/>
        <v>0</v>
      </c>
      <c r="K216" s="14">
        <v>0</v>
      </c>
      <c r="L216" s="14">
        <v>0</v>
      </c>
    </row>
    <row r="217" spans="1:12" s="11" customFormat="1" ht="18.75" x14ac:dyDescent="0.25">
      <c r="A217" s="158"/>
      <c r="B217" s="158"/>
      <c r="C217" s="22" t="s">
        <v>171</v>
      </c>
      <c r="D217" s="14">
        <f t="shared" si="55"/>
        <v>0</v>
      </c>
      <c r="E217" s="14">
        <v>0</v>
      </c>
      <c r="F217" s="14">
        <v>0</v>
      </c>
      <c r="G217" s="15"/>
      <c r="H217" s="15"/>
      <c r="I217" s="15"/>
      <c r="J217" s="14">
        <f t="shared" si="56"/>
        <v>0</v>
      </c>
      <c r="K217" s="14">
        <v>0</v>
      </c>
      <c r="L217" s="14">
        <v>0</v>
      </c>
    </row>
    <row r="218" spans="1:12" s="11" customFormat="1" ht="18.75" x14ac:dyDescent="0.25">
      <c r="A218" s="158"/>
      <c r="B218" s="158"/>
      <c r="C218" s="22" t="s">
        <v>172</v>
      </c>
      <c r="D218" s="14">
        <f>D222+D226</f>
        <v>142202.79999999999</v>
      </c>
      <c r="E218" s="14">
        <v>0</v>
      </c>
      <c r="F218" s="14">
        <f>F222+F226</f>
        <v>142202.79999999999</v>
      </c>
      <c r="G218" s="15"/>
      <c r="H218" s="15"/>
      <c r="I218" s="15"/>
      <c r="J218" s="14">
        <f t="shared" si="56"/>
        <v>142202.79999999999</v>
      </c>
      <c r="K218" s="14">
        <v>0</v>
      </c>
      <c r="L218" s="14">
        <f>L222+L226</f>
        <v>142202.79999999999</v>
      </c>
    </row>
    <row r="219" spans="1:12" s="11" customFormat="1" ht="18.75" x14ac:dyDescent="0.25">
      <c r="A219" s="180" t="s">
        <v>164</v>
      </c>
      <c r="B219" s="153" t="s">
        <v>203</v>
      </c>
      <c r="C219" s="22" t="s">
        <v>170</v>
      </c>
      <c r="D219" s="14">
        <f>E219+F219</f>
        <v>95466.6</v>
      </c>
      <c r="E219" s="14">
        <v>0</v>
      </c>
      <c r="F219" s="14">
        <f>F222</f>
        <v>95466.6</v>
      </c>
      <c r="G219" s="15"/>
      <c r="H219" s="15"/>
      <c r="I219" s="15"/>
      <c r="J219" s="14">
        <f>K219+L219</f>
        <v>95466.6</v>
      </c>
      <c r="K219" s="14"/>
      <c r="L219" s="14">
        <f>L222</f>
        <v>95466.6</v>
      </c>
    </row>
    <row r="220" spans="1:12" s="11" customFormat="1" ht="37.5" x14ac:dyDescent="0.25">
      <c r="A220" s="180"/>
      <c r="B220" s="155"/>
      <c r="C220" s="22" t="s">
        <v>331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</row>
    <row r="221" spans="1:12" s="11" customFormat="1" ht="18.75" x14ac:dyDescent="0.25">
      <c r="A221" s="180"/>
      <c r="B221" s="155"/>
      <c r="C221" s="22" t="s">
        <v>171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</row>
    <row r="222" spans="1:12" s="11" customFormat="1" ht="18.75" x14ac:dyDescent="0.25">
      <c r="A222" s="180"/>
      <c r="B222" s="154"/>
      <c r="C222" s="22" t="s">
        <v>172</v>
      </c>
      <c r="D222" s="14">
        <f>E222+F222</f>
        <v>95466.6</v>
      </c>
      <c r="E222" s="14">
        <v>0</v>
      </c>
      <c r="F222" s="14">
        <f>'прил 1 (2022)'!I243</f>
        <v>95466.6</v>
      </c>
      <c r="G222" s="15"/>
      <c r="H222" s="15"/>
      <c r="I222" s="15"/>
      <c r="J222" s="14">
        <f>K222+L222</f>
        <v>95466.6</v>
      </c>
      <c r="K222" s="14">
        <v>0</v>
      </c>
      <c r="L222" s="14">
        <f>'прил 1 (2022)'!P243</f>
        <v>95466.6</v>
      </c>
    </row>
    <row r="223" spans="1:12" s="11" customFormat="1" ht="18.75" x14ac:dyDescent="0.25">
      <c r="A223" s="180" t="s">
        <v>167</v>
      </c>
      <c r="B223" s="153" t="s">
        <v>512</v>
      </c>
      <c r="C223" s="22" t="s">
        <v>170</v>
      </c>
      <c r="D223" s="14">
        <f>E223+F223</f>
        <v>46736.2</v>
      </c>
      <c r="E223" s="14">
        <v>0</v>
      </c>
      <c r="F223" s="14">
        <f>F226</f>
        <v>46736.2</v>
      </c>
      <c r="G223" s="15"/>
      <c r="H223" s="15"/>
      <c r="I223" s="15"/>
      <c r="J223" s="14">
        <f>K223+L223</f>
        <v>46736.2</v>
      </c>
      <c r="K223" s="14">
        <v>0</v>
      </c>
      <c r="L223" s="14">
        <f>L226</f>
        <v>46736.2</v>
      </c>
    </row>
    <row r="224" spans="1:12" s="11" customFormat="1" ht="37.5" x14ac:dyDescent="0.25">
      <c r="A224" s="180"/>
      <c r="B224" s="155"/>
      <c r="C224" s="22" t="s">
        <v>331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</row>
    <row r="225" spans="1:16" s="11" customFormat="1" ht="18.75" x14ac:dyDescent="0.25">
      <c r="A225" s="180"/>
      <c r="B225" s="155"/>
      <c r="C225" s="22" t="s">
        <v>171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</row>
    <row r="226" spans="1:16" s="11" customFormat="1" ht="25.5" customHeight="1" x14ac:dyDescent="0.25">
      <c r="A226" s="180"/>
      <c r="B226" s="154"/>
      <c r="C226" s="22" t="s">
        <v>172</v>
      </c>
      <c r="D226" s="14">
        <f>E226+F226</f>
        <v>46736.2</v>
      </c>
      <c r="E226" s="14">
        <v>0</v>
      </c>
      <c r="F226" s="14">
        <f>'прил 1 (2022)'!I245</f>
        <v>46736.2</v>
      </c>
      <c r="G226" s="15"/>
      <c r="H226" s="15"/>
      <c r="I226" s="15"/>
      <c r="J226" s="14">
        <f>K226+L226</f>
        <v>46736.2</v>
      </c>
      <c r="K226" s="14">
        <v>0</v>
      </c>
      <c r="L226" s="14">
        <f>'прил 1 (2022)'!P245</f>
        <v>46736.2</v>
      </c>
    </row>
    <row r="227" spans="1:16" ht="18" customHeight="1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19"/>
    </row>
    <row r="228" spans="1:16" ht="18" customHeight="1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117" t="s">
        <v>330</v>
      </c>
    </row>
    <row r="229" spans="1:16" ht="39.75" customHeight="1" x14ac:dyDescent="0.25">
      <c r="A229" s="194" t="s">
        <v>374</v>
      </c>
      <c r="B229" s="194"/>
      <c r="C229" s="194"/>
      <c r="D229" s="25"/>
      <c r="E229" s="25"/>
      <c r="F229" s="25"/>
      <c r="G229" s="25"/>
      <c r="H229" s="25"/>
      <c r="I229" s="25"/>
      <c r="J229" s="193" t="s">
        <v>375</v>
      </c>
      <c r="K229" s="193"/>
      <c r="L229" s="193"/>
    </row>
    <row r="230" spans="1:16" ht="22.5" x14ac:dyDescent="0.3">
      <c r="A230" s="195"/>
      <c r="B230" s="195"/>
      <c r="C230" s="85"/>
      <c r="D230" s="86"/>
      <c r="E230" s="24"/>
      <c r="F230" s="24"/>
    </row>
    <row r="231" spans="1:16" s="17" customFormat="1" x14ac:dyDescent="0.25">
      <c r="A231" s="8"/>
      <c r="B231" s="26"/>
      <c r="C231" s="26"/>
      <c r="D231" s="8"/>
      <c r="E231" s="8"/>
      <c r="F231" s="8"/>
      <c r="J231" s="1"/>
      <c r="K231" s="1"/>
      <c r="L231" s="1"/>
      <c r="M231" s="1"/>
      <c r="N231" s="1"/>
      <c r="O231" s="1"/>
      <c r="P231" s="1"/>
    </row>
    <row r="232" spans="1:16" s="17" customFormat="1" ht="18.75" x14ac:dyDescent="0.3">
      <c r="A232" s="16"/>
      <c r="B232" s="2"/>
      <c r="C232" s="2"/>
      <c r="D232" s="1"/>
      <c r="E232" s="1"/>
      <c r="F232" s="1"/>
      <c r="J232" s="1"/>
      <c r="K232" s="1"/>
      <c r="L232" s="1"/>
      <c r="M232" s="1"/>
      <c r="N232" s="1"/>
      <c r="O232" s="1"/>
      <c r="P232" s="1"/>
    </row>
    <row r="233" spans="1:16" s="17" customFormat="1" ht="18.75" x14ac:dyDescent="0.3">
      <c r="A233" s="16"/>
      <c r="B233" s="2"/>
      <c r="C233" s="2"/>
      <c r="D233" s="1"/>
      <c r="E233" s="1"/>
      <c r="F233" s="1"/>
      <c r="J233" s="1"/>
      <c r="K233" s="1"/>
      <c r="L233" s="1"/>
      <c r="M233" s="1"/>
      <c r="N233" s="1"/>
      <c r="O233" s="1"/>
      <c r="P233" s="1"/>
    </row>
  </sheetData>
  <mergeCells count="124">
    <mergeCell ref="J229:L229"/>
    <mergeCell ref="A83:A86"/>
    <mergeCell ref="B83:B86"/>
    <mergeCell ref="A223:A226"/>
    <mergeCell ref="B223:B226"/>
    <mergeCell ref="A229:C229"/>
    <mergeCell ref="A230:B230"/>
    <mergeCell ref="A211:A214"/>
    <mergeCell ref="B211:B214"/>
    <mergeCell ref="A215:A218"/>
    <mergeCell ref="B215:B218"/>
    <mergeCell ref="A219:A222"/>
    <mergeCell ref="B219:B222"/>
    <mergeCell ref="A199:A202"/>
    <mergeCell ref="B199:B202"/>
    <mergeCell ref="A203:A206"/>
    <mergeCell ref="B203:B206"/>
    <mergeCell ref="A207:A210"/>
    <mergeCell ref="B207:B210"/>
    <mergeCell ref="A187:A190"/>
    <mergeCell ref="B187:B190"/>
    <mergeCell ref="A191:A194"/>
    <mergeCell ref="B191:B194"/>
    <mergeCell ref="A195:A198"/>
    <mergeCell ref="B195:B198"/>
    <mergeCell ref="A179:A182"/>
    <mergeCell ref="B179:B182"/>
    <mergeCell ref="A183:A186"/>
    <mergeCell ref="B183:B186"/>
    <mergeCell ref="A171:A174"/>
    <mergeCell ref="B171:B174"/>
    <mergeCell ref="A175:A178"/>
    <mergeCell ref="B175:B178"/>
    <mergeCell ref="A167:A170"/>
    <mergeCell ref="B167:B170"/>
    <mergeCell ref="A155:A158"/>
    <mergeCell ref="B155:B158"/>
    <mergeCell ref="A159:A162"/>
    <mergeCell ref="B159:B162"/>
    <mergeCell ref="A163:A166"/>
    <mergeCell ref="B163:B166"/>
    <mergeCell ref="A151:A154"/>
    <mergeCell ref="B151:B154"/>
    <mergeCell ref="A131:A134"/>
    <mergeCell ref="B131:B134"/>
    <mergeCell ref="A139:A142"/>
    <mergeCell ref="B139:B142"/>
    <mergeCell ref="A147:A150"/>
    <mergeCell ref="B147:B150"/>
    <mergeCell ref="A143:A146"/>
    <mergeCell ref="B143:B146"/>
    <mergeCell ref="A135:A138"/>
    <mergeCell ref="B135:B138"/>
    <mergeCell ref="A119:A122"/>
    <mergeCell ref="B119:B122"/>
    <mergeCell ref="A123:A126"/>
    <mergeCell ref="B123:B126"/>
    <mergeCell ref="A127:A130"/>
    <mergeCell ref="B127:B130"/>
    <mergeCell ref="A87:A90"/>
    <mergeCell ref="B87:B90"/>
    <mergeCell ref="A91:A94"/>
    <mergeCell ref="B91:B94"/>
    <mergeCell ref="A115:A118"/>
    <mergeCell ref="B115:B118"/>
    <mergeCell ref="A103:A106"/>
    <mergeCell ref="B103:B106"/>
    <mergeCell ref="B95:B98"/>
    <mergeCell ref="A95:A98"/>
    <mergeCell ref="B99:B102"/>
    <mergeCell ref="A99:A102"/>
    <mergeCell ref="A107:A110"/>
    <mergeCell ref="B107:B110"/>
    <mergeCell ref="A111:A114"/>
    <mergeCell ref="B111:B114"/>
    <mergeCell ref="A71:A74"/>
    <mergeCell ref="B71:B74"/>
    <mergeCell ref="A75:A78"/>
    <mergeCell ref="B75:B78"/>
    <mergeCell ref="A79:A82"/>
    <mergeCell ref="B79:B82"/>
    <mergeCell ref="A59:A62"/>
    <mergeCell ref="B59:B62"/>
    <mergeCell ref="A63:A66"/>
    <mergeCell ref="B63:B66"/>
    <mergeCell ref="A67:A70"/>
    <mergeCell ref="B67:B70"/>
    <mergeCell ref="A27:A30"/>
    <mergeCell ref="B27:B30"/>
    <mergeCell ref="E8:F8"/>
    <mergeCell ref="A51:A54"/>
    <mergeCell ref="B51:B54"/>
    <mergeCell ref="A55:A58"/>
    <mergeCell ref="B55:B58"/>
    <mergeCell ref="A47:A50"/>
    <mergeCell ref="B47:B50"/>
    <mergeCell ref="A39:A42"/>
    <mergeCell ref="B39:B42"/>
    <mergeCell ref="A43:A46"/>
    <mergeCell ref="B43:B46"/>
    <mergeCell ref="A35:A38"/>
    <mergeCell ref="B35:B38"/>
    <mergeCell ref="A31:A34"/>
    <mergeCell ref="B31:B34"/>
    <mergeCell ref="A19:A22"/>
    <mergeCell ref="B19:B22"/>
    <mergeCell ref="A23:A26"/>
    <mergeCell ref="B23:B26"/>
    <mergeCell ref="J8:J9"/>
    <mergeCell ref="K8:L8"/>
    <mergeCell ref="A11:A14"/>
    <mergeCell ref="B11:B14"/>
    <mergeCell ref="A15:A18"/>
    <mergeCell ref="B15:B18"/>
    <mergeCell ref="G1:I2"/>
    <mergeCell ref="J1:L2"/>
    <mergeCell ref="A4:L4"/>
    <mergeCell ref="A6:A9"/>
    <mergeCell ref="B6:B9"/>
    <mergeCell ref="C6:C9"/>
    <mergeCell ref="D6:L6"/>
    <mergeCell ref="D7:F7"/>
    <mergeCell ref="J7:L7"/>
    <mergeCell ref="D8:D9"/>
  </mergeCells>
  <printOptions horizontalCentered="1"/>
  <pageMargins left="0.39370078740157483" right="0.39370078740157483" top="1.1811023622047245" bottom="0.55118110236220474" header="0.86614173228346458" footer="0.27559055118110237"/>
  <pageSetup paperSize="9" scale="53" firstPageNumber="10" fitToHeight="0" orientation="landscape" useFirstPageNumber="1" horizontalDpi="360" verticalDpi="360" r:id="rId1"/>
  <headerFooter scaleWithDoc="0">
    <oddHeader>&amp;C&amp;P</oddHeader>
  </headerFooter>
  <rowBreaks count="6" manualBreakCount="6">
    <brk id="34" max="11" man="1"/>
    <brk id="62" max="11" man="1"/>
    <brk id="94" max="11" man="1"/>
    <brk id="118" max="11" man="1"/>
    <brk id="158" max="11" man="1"/>
    <brk id="1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108"/>
  <sheetViews>
    <sheetView view="pageBreakPreview" topLeftCell="A19" zoomScale="85" zoomScaleNormal="85" zoomScaleSheetLayoutView="85" workbookViewId="0">
      <selection activeCell="D14" sqref="D14"/>
    </sheetView>
  </sheetViews>
  <sheetFormatPr defaultColWidth="9.140625" defaultRowHeight="18" x14ac:dyDescent="0.25"/>
  <cols>
    <col min="1" max="1" width="34.140625" style="29" customWidth="1"/>
    <col min="2" max="2" width="60.5703125" style="29" customWidth="1"/>
    <col min="3" max="3" width="48.7109375" style="49" customWidth="1"/>
    <col min="4" max="4" width="102" style="50" customWidth="1"/>
    <col min="5" max="17" width="135.7109375" style="29" customWidth="1"/>
    <col min="18" max="16384" width="9.140625" style="29"/>
  </cols>
  <sheetData>
    <row r="1" spans="1:14" ht="115.5" customHeight="1" x14ac:dyDescent="0.3">
      <c r="A1" s="16"/>
      <c r="B1" s="16"/>
      <c r="C1" s="27"/>
      <c r="D1" s="132" t="s">
        <v>462</v>
      </c>
      <c r="E1" s="28"/>
      <c r="F1" s="28"/>
      <c r="G1" s="28"/>
    </row>
    <row r="2" spans="1:14" ht="35.25" customHeight="1" x14ac:dyDescent="0.3">
      <c r="A2" s="30"/>
      <c r="B2" s="30"/>
      <c r="C2" s="27"/>
      <c r="D2" s="31"/>
      <c r="N2" s="32" t="s">
        <v>0</v>
      </c>
    </row>
    <row r="3" spans="1:14" ht="47.25" customHeight="1" x14ac:dyDescent="0.25">
      <c r="A3" s="196" t="s">
        <v>407</v>
      </c>
      <c r="B3" s="196"/>
      <c r="C3" s="196"/>
      <c r="D3" s="196"/>
      <c r="E3" s="33"/>
    </row>
    <row r="4" spans="1:14" ht="18.75" x14ac:dyDescent="0.3">
      <c r="A4" s="33"/>
      <c r="B4" s="16"/>
      <c r="C4" s="27"/>
      <c r="D4" s="34"/>
    </row>
    <row r="5" spans="1:14" ht="18.75" x14ac:dyDescent="0.25">
      <c r="A5" s="197" t="s">
        <v>1</v>
      </c>
      <c r="B5" s="197" t="s">
        <v>2</v>
      </c>
      <c r="C5" s="198" t="s">
        <v>204</v>
      </c>
      <c r="D5" s="198"/>
    </row>
    <row r="6" spans="1:14" s="36" customFormat="1" ht="81.75" customHeight="1" x14ac:dyDescent="0.25">
      <c r="A6" s="197"/>
      <c r="B6" s="197"/>
      <c r="C6" s="35" t="s">
        <v>205</v>
      </c>
      <c r="D6" s="133" t="s">
        <v>206</v>
      </c>
    </row>
    <row r="7" spans="1:14" s="37" customFormat="1" ht="18.75" x14ac:dyDescent="0.25">
      <c r="A7" s="133">
        <v>1</v>
      </c>
      <c r="B7" s="133">
        <v>2</v>
      </c>
      <c r="C7" s="35">
        <v>3</v>
      </c>
      <c r="D7" s="35">
        <v>4</v>
      </c>
    </row>
    <row r="8" spans="1:14" s="37" customFormat="1" ht="56.25" x14ac:dyDescent="0.25">
      <c r="A8" s="135" t="s">
        <v>10</v>
      </c>
      <c r="B8" s="135" t="s">
        <v>11</v>
      </c>
      <c r="C8" s="135" t="s">
        <v>14</v>
      </c>
      <c r="D8" s="135" t="s">
        <v>376</v>
      </c>
    </row>
    <row r="9" spans="1:14" s="37" customFormat="1" ht="106.5" customHeight="1" x14ac:dyDescent="0.25">
      <c r="A9" s="199" t="s">
        <v>173</v>
      </c>
      <c r="B9" s="199" t="s">
        <v>31</v>
      </c>
      <c r="C9" s="135" t="s">
        <v>32</v>
      </c>
      <c r="D9" s="135" t="s">
        <v>434</v>
      </c>
    </row>
    <row r="10" spans="1:14" s="37" customFormat="1" ht="42.75" customHeight="1" x14ac:dyDescent="0.25">
      <c r="A10" s="199"/>
      <c r="B10" s="199"/>
      <c r="C10" s="135" t="s">
        <v>18</v>
      </c>
      <c r="D10" s="135" t="s">
        <v>507</v>
      </c>
    </row>
    <row r="11" spans="1:14" s="37" customFormat="1" ht="63" customHeight="1" x14ac:dyDescent="0.25">
      <c r="A11" s="199"/>
      <c r="B11" s="199"/>
      <c r="C11" s="135" t="s">
        <v>20</v>
      </c>
      <c r="D11" s="135" t="s">
        <v>495</v>
      </c>
    </row>
    <row r="12" spans="1:14" s="37" customFormat="1" ht="42" customHeight="1" x14ac:dyDescent="0.25">
      <c r="A12" s="199"/>
      <c r="B12" s="199"/>
      <c r="C12" s="135" t="s">
        <v>22</v>
      </c>
      <c r="D12" s="135" t="s">
        <v>523</v>
      </c>
    </row>
    <row r="13" spans="1:14" s="37" customFormat="1" ht="46.5" customHeight="1" x14ac:dyDescent="0.25">
      <c r="A13" s="134" t="s">
        <v>174</v>
      </c>
      <c r="B13" s="134" t="s">
        <v>45</v>
      </c>
      <c r="C13" s="135" t="s">
        <v>32</v>
      </c>
      <c r="D13" s="135" t="s">
        <v>207</v>
      </c>
    </row>
    <row r="14" spans="1:14" s="37" customFormat="1" ht="85.5" customHeight="1" x14ac:dyDescent="0.25">
      <c r="A14" s="134" t="s">
        <v>176</v>
      </c>
      <c r="B14" s="134" t="s">
        <v>48</v>
      </c>
      <c r="C14" s="135" t="s">
        <v>32</v>
      </c>
      <c r="D14" s="135" t="s">
        <v>379</v>
      </c>
    </row>
    <row r="15" spans="1:14" s="37" customFormat="1" ht="62.25" customHeight="1" x14ac:dyDescent="0.25">
      <c r="A15" s="134" t="s">
        <v>177</v>
      </c>
      <c r="B15" s="134" t="s">
        <v>208</v>
      </c>
      <c r="C15" s="135" t="s">
        <v>32</v>
      </c>
      <c r="D15" s="135" t="s">
        <v>458</v>
      </c>
    </row>
    <row r="16" spans="1:14" s="37" customFormat="1" ht="41.25" hidden="1" customHeight="1" x14ac:dyDescent="0.25">
      <c r="A16" s="38" t="s">
        <v>178</v>
      </c>
      <c r="B16" s="134" t="s">
        <v>179</v>
      </c>
      <c r="C16" s="135" t="s">
        <v>32</v>
      </c>
      <c r="D16" s="39"/>
    </row>
    <row r="17" spans="1:4" s="37" customFormat="1" ht="39.75" hidden="1" customHeight="1" x14ac:dyDescent="0.25">
      <c r="A17" s="38" t="s">
        <v>180</v>
      </c>
      <c r="B17" s="134" t="s">
        <v>181</v>
      </c>
      <c r="C17" s="135" t="s">
        <v>32</v>
      </c>
      <c r="D17" s="135"/>
    </row>
    <row r="18" spans="1:4" s="37" customFormat="1" ht="76.5" hidden="1" customHeight="1" x14ac:dyDescent="0.25">
      <c r="A18" s="38" t="s">
        <v>182</v>
      </c>
      <c r="B18" s="134" t="s">
        <v>183</v>
      </c>
      <c r="C18" s="135" t="s">
        <v>32</v>
      </c>
      <c r="D18" s="135"/>
    </row>
    <row r="19" spans="1:4" s="37" customFormat="1" ht="61.5" customHeight="1" x14ac:dyDescent="0.25">
      <c r="A19" s="38" t="s">
        <v>184</v>
      </c>
      <c r="B19" s="134" t="s">
        <v>369</v>
      </c>
      <c r="C19" s="135" t="s">
        <v>32</v>
      </c>
      <c r="D19" s="135" t="s">
        <v>380</v>
      </c>
    </row>
    <row r="20" spans="1:4" s="37" customFormat="1" ht="168" customHeight="1" x14ac:dyDescent="0.25">
      <c r="A20" s="38" t="s">
        <v>185</v>
      </c>
      <c r="B20" s="134" t="s">
        <v>487</v>
      </c>
      <c r="C20" s="135" t="s">
        <v>32</v>
      </c>
      <c r="D20" s="135" t="s">
        <v>488</v>
      </c>
    </row>
    <row r="21" spans="1:4" s="37" customFormat="1" ht="41.25" customHeight="1" x14ac:dyDescent="0.25">
      <c r="A21" s="199" t="s">
        <v>53</v>
      </c>
      <c r="B21" s="199" t="s">
        <v>54</v>
      </c>
      <c r="C21" s="135" t="s">
        <v>32</v>
      </c>
      <c r="D21" s="135" t="s">
        <v>381</v>
      </c>
    </row>
    <row r="22" spans="1:4" s="37" customFormat="1" ht="41.25" customHeight="1" x14ac:dyDescent="0.25">
      <c r="A22" s="199"/>
      <c r="B22" s="199"/>
      <c r="C22" s="40" t="s">
        <v>20</v>
      </c>
      <c r="D22" s="135" t="s">
        <v>496</v>
      </c>
    </row>
    <row r="23" spans="1:4" s="37" customFormat="1" ht="53.25" customHeight="1" x14ac:dyDescent="0.25">
      <c r="A23" s="38" t="s">
        <v>56</v>
      </c>
      <c r="B23" s="134" t="s">
        <v>57</v>
      </c>
      <c r="C23" s="135" t="s">
        <v>32</v>
      </c>
      <c r="D23" s="135" t="s">
        <v>382</v>
      </c>
    </row>
    <row r="24" spans="1:4" s="37" customFormat="1" ht="76.5" customHeight="1" x14ac:dyDescent="0.25">
      <c r="A24" s="38" t="s">
        <v>58</v>
      </c>
      <c r="B24" s="134" t="s">
        <v>186</v>
      </c>
      <c r="C24" s="135" t="s">
        <v>20</v>
      </c>
      <c r="D24" s="135" t="s">
        <v>496</v>
      </c>
    </row>
    <row r="25" spans="1:4" s="37" customFormat="1" ht="103.5" customHeight="1" x14ac:dyDescent="0.25">
      <c r="A25" s="38" t="s">
        <v>60</v>
      </c>
      <c r="B25" s="40" t="s">
        <v>441</v>
      </c>
      <c r="C25" s="135" t="s">
        <v>32</v>
      </c>
      <c r="D25" s="135" t="s">
        <v>383</v>
      </c>
    </row>
    <row r="26" spans="1:4" s="37" customFormat="1" ht="49.5" customHeight="1" x14ac:dyDescent="0.25">
      <c r="A26" s="38" t="s">
        <v>61</v>
      </c>
      <c r="B26" s="40" t="s">
        <v>62</v>
      </c>
      <c r="C26" s="135" t="s">
        <v>32</v>
      </c>
      <c r="D26" s="135" t="s">
        <v>429</v>
      </c>
    </row>
    <row r="27" spans="1:4" s="37" customFormat="1" ht="65.25" customHeight="1" x14ac:dyDescent="0.25">
      <c r="A27" s="134" t="s">
        <v>63</v>
      </c>
      <c r="B27" s="134" t="s">
        <v>64</v>
      </c>
      <c r="C27" s="135" t="s">
        <v>18</v>
      </c>
      <c r="D27" s="135" t="s">
        <v>209</v>
      </c>
    </row>
    <row r="28" spans="1:4" s="37" customFormat="1" ht="63.75" customHeight="1" x14ac:dyDescent="0.25">
      <c r="A28" s="134" t="s">
        <v>65</v>
      </c>
      <c r="B28" s="134" t="s">
        <v>66</v>
      </c>
      <c r="C28" s="135" t="s">
        <v>22</v>
      </c>
      <c r="D28" s="135" t="s">
        <v>522</v>
      </c>
    </row>
    <row r="29" spans="1:4" s="37" customFormat="1" ht="142.5" customHeight="1" x14ac:dyDescent="0.25">
      <c r="A29" s="38" t="s">
        <v>71</v>
      </c>
      <c r="B29" s="41" t="s">
        <v>72</v>
      </c>
      <c r="C29" s="135" t="s">
        <v>22</v>
      </c>
      <c r="D29" s="152" t="s">
        <v>522</v>
      </c>
    </row>
    <row r="30" spans="1:4" s="37" customFormat="1" ht="111.75" customHeight="1" x14ac:dyDescent="0.25">
      <c r="A30" s="38" t="s">
        <v>73</v>
      </c>
      <c r="B30" s="134" t="s">
        <v>210</v>
      </c>
      <c r="C30" s="135" t="s">
        <v>22</v>
      </c>
      <c r="D30" s="152" t="s">
        <v>522</v>
      </c>
    </row>
    <row r="31" spans="1:4" s="37" customFormat="1" ht="45" customHeight="1" x14ac:dyDescent="0.25">
      <c r="A31" s="134" t="s">
        <v>75</v>
      </c>
      <c r="B31" s="134" t="s">
        <v>76</v>
      </c>
      <c r="C31" s="135" t="s">
        <v>18</v>
      </c>
      <c r="D31" s="135" t="s">
        <v>493</v>
      </c>
    </row>
    <row r="32" spans="1:4" s="37" customFormat="1" ht="62.25" hidden="1" customHeight="1" x14ac:dyDescent="0.25">
      <c r="A32" s="134" t="s">
        <v>77</v>
      </c>
      <c r="B32" s="41" t="s">
        <v>189</v>
      </c>
      <c r="C32" s="135" t="s">
        <v>32</v>
      </c>
      <c r="D32" s="135" t="s">
        <v>211</v>
      </c>
    </row>
    <row r="33" spans="1:4" s="37" customFormat="1" ht="62.25" customHeight="1" x14ac:dyDescent="0.25">
      <c r="A33" s="134" t="s">
        <v>77</v>
      </c>
      <c r="B33" s="41" t="s">
        <v>451</v>
      </c>
      <c r="C33" s="135" t="s">
        <v>32</v>
      </c>
      <c r="D33" s="135" t="s">
        <v>211</v>
      </c>
    </row>
    <row r="34" spans="1:4" s="37" customFormat="1" ht="84" customHeight="1" x14ac:dyDescent="0.25">
      <c r="A34" s="134" t="s">
        <v>79</v>
      </c>
      <c r="B34" s="41" t="s">
        <v>492</v>
      </c>
      <c r="C34" s="135" t="s">
        <v>32</v>
      </c>
      <c r="D34" s="135" t="s">
        <v>494</v>
      </c>
    </row>
    <row r="35" spans="1:4" s="37" customFormat="1" ht="54" customHeight="1" x14ac:dyDescent="0.25">
      <c r="A35" s="134" t="s">
        <v>80</v>
      </c>
      <c r="B35" s="41" t="s">
        <v>81</v>
      </c>
      <c r="C35" s="135" t="s">
        <v>32</v>
      </c>
      <c r="D35" s="135" t="s">
        <v>384</v>
      </c>
    </row>
    <row r="36" spans="1:4" s="37" customFormat="1" ht="64.5" customHeight="1" x14ac:dyDescent="0.25">
      <c r="A36" s="38" t="s">
        <v>392</v>
      </c>
      <c r="B36" s="41" t="s">
        <v>405</v>
      </c>
      <c r="C36" s="135" t="s">
        <v>32</v>
      </c>
      <c r="D36" s="135" t="s">
        <v>384</v>
      </c>
    </row>
    <row r="37" spans="1:4" s="37" customFormat="1" ht="79.5" customHeight="1" x14ac:dyDescent="0.25">
      <c r="A37" s="38" t="s">
        <v>393</v>
      </c>
      <c r="B37" s="41" t="s">
        <v>442</v>
      </c>
      <c r="C37" s="135" t="s">
        <v>32</v>
      </c>
      <c r="D37" s="135" t="s">
        <v>384</v>
      </c>
    </row>
    <row r="38" spans="1:4" s="37" customFormat="1" ht="90.75" customHeight="1" x14ac:dyDescent="0.25">
      <c r="A38" s="206" t="s">
        <v>399</v>
      </c>
      <c r="B38" s="210" t="s">
        <v>499</v>
      </c>
      <c r="C38" s="135" t="s">
        <v>32</v>
      </c>
      <c r="D38" s="135" t="s">
        <v>435</v>
      </c>
    </row>
    <row r="39" spans="1:4" s="37" customFormat="1" ht="62.25" customHeight="1" x14ac:dyDescent="0.25">
      <c r="A39" s="208"/>
      <c r="B39" s="211"/>
      <c r="C39" s="135" t="s">
        <v>22</v>
      </c>
      <c r="D39" s="135" t="s">
        <v>433</v>
      </c>
    </row>
    <row r="40" spans="1:4" s="37" customFormat="1" ht="57.75" customHeight="1" x14ac:dyDescent="0.25">
      <c r="A40" s="212" t="s">
        <v>500</v>
      </c>
      <c r="B40" s="210" t="s">
        <v>404</v>
      </c>
      <c r="C40" s="145" t="s">
        <v>32</v>
      </c>
      <c r="D40" s="145" t="s">
        <v>435</v>
      </c>
    </row>
    <row r="41" spans="1:4" s="37" customFormat="1" ht="41.25" customHeight="1" x14ac:dyDescent="0.25">
      <c r="A41" s="213"/>
      <c r="B41" s="211"/>
      <c r="C41" s="145" t="s">
        <v>22</v>
      </c>
      <c r="D41" s="145" t="s">
        <v>433</v>
      </c>
    </row>
    <row r="42" spans="1:4" s="37" customFormat="1" ht="74.25" customHeight="1" x14ac:dyDescent="0.25">
      <c r="A42" s="212" t="s">
        <v>501</v>
      </c>
      <c r="B42" s="210" t="s">
        <v>502</v>
      </c>
      <c r="C42" s="145" t="s">
        <v>32</v>
      </c>
      <c r="D42" s="145" t="s">
        <v>509</v>
      </c>
    </row>
    <row r="43" spans="1:4" s="37" customFormat="1" ht="63.75" customHeight="1" x14ac:dyDescent="0.25">
      <c r="A43" s="213"/>
      <c r="B43" s="211"/>
      <c r="C43" s="145" t="s">
        <v>22</v>
      </c>
      <c r="D43" s="145" t="s">
        <v>433</v>
      </c>
    </row>
    <row r="44" spans="1:4" s="37" customFormat="1" ht="56.25" x14ac:dyDescent="0.25">
      <c r="A44" s="134" t="s">
        <v>190</v>
      </c>
      <c r="B44" s="134" t="s">
        <v>83</v>
      </c>
      <c r="C44" s="135" t="s">
        <v>16</v>
      </c>
      <c r="D44" s="135" t="s">
        <v>213</v>
      </c>
    </row>
    <row r="45" spans="1:4" s="37" customFormat="1" ht="78.75" customHeight="1" x14ac:dyDescent="0.25">
      <c r="A45" s="134" t="s">
        <v>87</v>
      </c>
      <c r="B45" s="134" t="s">
        <v>88</v>
      </c>
      <c r="C45" s="135" t="s">
        <v>16</v>
      </c>
      <c r="D45" s="135" t="s">
        <v>508</v>
      </c>
    </row>
    <row r="46" spans="1:4" s="37" customFormat="1" ht="84.75" customHeight="1" x14ac:dyDescent="0.25">
      <c r="A46" s="42" t="s">
        <v>89</v>
      </c>
      <c r="B46" s="134" t="s">
        <v>426</v>
      </c>
      <c r="C46" s="136" t="s">
        <v>16</v>
      </c>
      <c r="D46" s="135" t="s">
        <v>214</v>
      </c>
    </row>
    <row r="47" spans="1:4" s="37" customFormat="1" ht="80.25" customHeight="1" x14ac:dyDescent="0.25">
      <c r="A47" s="38" t="s">
        <v>91</v>
      </c>
      <c r="B47" s="134" t="s">
        <v>427</v>
      </c>
      <c r="C47" s="135" t="s">
        <v>16</v>
      </c>
      <c r="D47" s="135" t="s">
        <v>214</v>
      </c>
    </row>
    <row r="48" spans="1:4" s="37" customFormat="1" ht="105.75" hidden="1" customHeight="1" x14ac:dyDescent="0.25">
      <c r="A48" s="38" t="s">
        <v>92</v>
      </c>
      <c r="B48" s="134" t="s">
        <v>191</v>
      </c>
      <c r="C48" s="135" t="s">
        <v>16</v>
      </c>
      <c r="D48" s="135" t="s">
        <v>215</v>
      </c>
    </row>
    <row r="49" spans="1:16" s="37" customFormat="1" ht="81.75" customHeight="1" x14ac:dyDescent="0.25">
      <c r="A49" s="134" t="s">
        <v>95</v>
      </c>
      <c r="B49" s="134" t="s">
        <v>96</v>
      </c>
      <c r="C49" s="135" t="s">
        <v>16</v>
      </c>
      <c r="D49" s="135" t="s">
        <v>217</v>
      </c>
    </row>
    <row r="50" spans="1:16" s="37" customFormat="1" ht="68.25" hidden="1" customHeight="1" x14ac:dyDescent="0.25">
      <c r="A50" s="38" t="s">
        <v>97</v>
      </c>
      <c r="B50" s="134" t="s">
        <v>216</v>
      </c>
      <c r="C50" s="135" t="s">
        <v>16</v>
      </c>
      <c r="D50" s="135" t="s">
        <v>217</v>
      </c>
    </row>
    <row r="51" spans="1:16" s="37" customFormat="1" ht="61.5" customHeight="1" x14ac:dyDescent="0.25">
      <c r="A51" s="38" t="s">
        <v>101</v>
      </c>
      <c r="B51" s="134" t="s">
        <v>102</v>
      </c>
      <c r="C51" s="135" t="s">
        <v>16</v>
      </c>
      <c r="D51" s="135" t="s">
        <v>215</v>
      </c>
    </row>
    <row r="52" spans="1:16" s="37" customFormat="1" ht="70.5" hidden="1" customHeight="1" x14ac:dyDescent="0.25">
      <c r="A52" s="38" t="s">
        <v>193</v>
      </c>
      <c r="B52" s="134" t="s">
        <v>194</v>
      </c>
      <c r="C52" s="135" t="s">
        <v>16</v>
      </c>
      <c r="D52" s="135" t="s">
        <v>372</v>
      </c>
    </row>
    <row r="53" spans="1:16" s="37" customFormat="1" ht="63" customHeight="1" x14ac:dyDescent="0.25">
      <c r="A53" s="134" t="s">
        <v>103</v>
      </c>
      <c r="B53" s="134" t="s">
        <v>104</v>
      </c>
      <c r="C53" s="135" t="s">
        <v>16</v>
      </c>
      <c r="D53" s="135" t="s">
        <v>213</v>
      </c>
    </row>
    <row r="54" spans="1:16" s="37" customFormat="1" ht="82.5" customHeight="1" x14ac:dyDescent="0.25">
      <c r="A54" s="38" t="s">
        <v>105</v>
      </c>
      <c r="B54" s="134" t="s">
        <v>106</v>
      </c>
      <c r="C54" s="135" t="s">
        <v>16</v>
      </c>
      <c r="D54" s="135" t="s">
        <v>213</v>
      </c>
    </row>
    <row r="55" spans="1:16" s="37" customFormat="1" ht="103.5" customHeight="1" x14ac:dyDescent="0.25">
      <c r="A55" s="38" t="s">
        <v>107</v>
      </c>
      <c r="B55" s="134" t="s">
        <v>364</v>
      </c>
      <c r="C55" s="135" t="s">
        <v>16</v>
      </c>
      <c r="D55" s="135" t="s">
        <v>213</v>
      </c>
    </row>
    <row r="56" spans="1:16" s="37" customFormat="1" ht="65.25" customHeight="1" x14ac:dyDescent="0.25">
      <c r="A56" s="134" t="s">
        <v>195</v>
      </c>
      <c r="B56" s="134" t="s">
        <v>109</v>
      </c>
      <c r="C56" s="135" t="s">
        <v>32</v>
      </c>
      <c r="D56" s="135" t="s">
        <v>378</v>
      </c>
    </row>
    <row r="57" spans="1:16" s="37" customFormat="1" ht="76.150000000000006" hidden="1" customHeight="1" x14ac:dyDescent="0.25">
      <c r="A57" s="134" t="s">
        <v>110</v>
      </c>
      <c r="B57" s="134" t="s">
        <v>111</v>
      </c>
      <c r="C57" s="135" t="s">
        <v>369</v>
      </c>
      <c r="D57" s="135" t="s">
        <v>218</v>
      </c>
    </row>
    <row r="58" spans="1:16" s="37" customFormat="1" ht="114" hidden="1" customHeight="1" x14ac:dyDescent="0.25">
      <c r="A58" s="38" t="s">
        <v>196</v>
      </c>
      <c r="B58" s="41" t="s">
        <v>197</v>
      </c>
      <c r="C58" s="135" t="s">
        <v>32</v>
      </c>
      <c r="D58" s="135" t="s">
        <v>219</v>
      </c>
    </row>
    <row r="59" spans="1:16" s="37" customFormat="1" ht="92.25" hidden="1" customHeight="1" x14ac:dyDescent="0.25">
      <c r="A59" s="38" t="s">
        <v>198</v>
      </c>
      <c r="B59" s="134" t="s">
        <v>199</v>
      </c>
      <c r="C59" s="135" t="s">
        <v>32</v>
      </c>
      <c r="D59" s="135" t="s">
        <v>219</v>
      </c>
    </row>
    <row r="60" spans="1:16" s="37" customFormat="1" ht="63" customHeight="1" x14ac:dyDescent="0.25">
      <c r="A60" s="134" t="s">
        <v>113</v>
      </c>
      <c r="B60" s="135" t="s">
        <v>220</v>
      </c>
      <c r="C60" s="135" t="s">
        <v>32</v>
      </c>
      <c r="D60" s="135" t="s">
        <v>221</v>
      </c>
    </row>
    <row r="61" spans="1:16" s="37" customFormat="1" ht="76.5" hidden="1" customHeight="1" x14ac:dyDescent="0.25">
      <c r="A61" s="38" t="s">
        <v>115</v>
      </c>
      <c r="B61" s="135" t="s">
        <v>222</v>
      </c>
      <c r="C61" s="135" t="s">
        <v>32</v>
      </c>
      <c r="D61" s="135"/>
    </row>
    <row r="62" spans="1:16" s="37" customFormat="1" ht="102" customHeight="1" x14ac:dyDescent="0.25">
      <c r="A62" s="134" t="s">
        <v>117</v>
      </c>
      <c r="B62" s="135" t="s">
        <v>118</v>
      </c>
      <c r="C62" s="135" t="s">
        <v>32</v>
      </c>
      <c r="D62" s="135" t="s">
        <v>221</v>
      </c>
    </row>
    <row r="63" spans="1:16" s="37" customFormat="1" ht="73.5" hidden="1" customHeight="1" x14ac:dyDescent="0.25">
      <c r="A63" s="38" t="s">
        <v>119</v>
      </c>
      <c r="B63" s="135" t="s">
        <v>120</v>
      </c>
      <c r="C63" s="135" t="s">
        <v>32</v>
      </c>
      <c r="D63" s="135" t="s">
        <v>223</v>
      </c>
      <c r="I63" s="37">
        <v>2600</v>
      </c>
      <c r="P63" s="37">
        <v>2600</v>
      </c>
    </row>
    <row r="64" spans="1:16" s="37" customFormat="1" ht="78.599999999999994" customHeight="1" x14ac:dyDescent="0.25">
      <c r="A64" s="134" t="s">
        <v>121</v>
      </c>
      <c r="B64" s="135" t="s">
        <v>122</v>
      </c>
      <c r="C64" s="135" t="s">
        <v>32</v>
      </c>
      <c r="D64" s="135" t="s">
        <v>221</v>
      </c>
    </row>
    <row r="65" spans="1:16" s="37" customFormat="1" ht="48.75" hidden="1" customHeight="1" x14ac:dyDescent="0.25">
      <c r="A65" s="134" t="s">
        <v>123</v>
      </c>
      <c r="B65" s="135" t="s">
        <v>124</v>
      </c>
      <c r="C65" s="135" t="s">
        <v>32</v>
      </c>
      <c r="D65" s="135" t="s">
        <v>212</v>
      </c>
      <c r="I65" s="37">
        <v>0</v>
      </c>
      <c r="P65" s="37">
        <v>0</v>
      </c>
    </row>
    <row r="66" spans="1:16" s="37" customFormat="1" ht="41.25" customHeight="1" x14ac:dyDescent="0.25">
      <c r="A66" s="199" t="s">
        <v>125</v>
      </c>
      <c r="B66" s="201" t="s">
        <v>126</v>
      </c>
      <c r="C66" s="135" t="s">
        <v>32</v>
      </c>
      <c r="D66" s="135" t="s">
        <v>224</v>
      </c>
      <c r="I66" s="37">
        <v>83023</v>
      </c>
      <c r="P66" s="37">
        <v>83023</v>
      </c>
    </row>
    <row r="67" spans="1:16" s="37" customFormat="1" ht="59.25" customHeight="1" x14ac:dyDescent="0.25">
      <c r="A67" s="199"/>
      <c r="B67" s="201"/>
      <c r="C67" s="135" t="s">
        <v>16</v>
      </c>
      <c r="D67" s="135" t="s">
        <v>497</v>
      </c>
    </row>
    <row r="68" spans="1:16" s="37" customFormat="1" ht="62.25" customHeight="1" x14ac:dyDescent="0.25">
      <c r="A68" s="199"/>
      <c r="B68" s="201"/>
      <c r="C68" s="135" t="s">
        <v>24</v>
      </c>
      <c r="D68" s="135" t="s">
        <v>225</v>
      </c>
      <c r="I68" s="37">
        <v>33</v>
      </c>
      <c r="P68" s="37">
        <v>33</v>
      </c>
    </row>
    <row r="69" spans="1:16" s="37" customFormat="1" ht="44.25" customHeight="1" x14ac:dyDescent="0.25">
      <c r="A69" s="199"/>
      <c r="B69" s="201"/>
      <c r="C69" s="135" t="s">
        <v>26</v>
      </c>
      <c r="D69" s="135" t="s">
        <v>231</v>
      </c>
      <c r="I69" s="37">
        <v>132078.9</v>
      </c>
      <c r="P69" s="37">
        <v>132078.9</v>
      </c>
    </row>
    <row r="70" spans="1:16" s="37" customFormat="1" ht="45" customHeight="1" x14ac:dyDescent="0.25">
      <c r="A70" s="206" t="s">
        <v>144</v>
      </c>
      <c r="B70" s="204" t="s">
        <v>145</v>
      </c>
      <c r="C70" s="135" t="s">
        <v>32</v>
      </c>
      <c r="D70" s="135" t="s">
        <v>342</v>
      </c>
    </row>
    <row r="71" spans="1:16" s="37" customFormat="1" ht="66.75" customHeight="1" x14ac:dyDescent="0.25">
      <c r="A71" s="207"/>
      <c r="B71" s="209"/>
      <c r="C71" s="135" t="s">
        <v>16</v>
      </c>
      <c r="D71" s="135" t="s">
        <v>497</v>
      </c>
    </row>
    <row r="72" spans="1:16" s="37" customFormat="1" ht="43.5" customHeight="1" x14ac:dyDescent="0.25">
      <c r="A72" s="207"/>
      <c r="B72" s="209"/>
      <c r="C72" s="135" t="s">
        <v>26</v>
      </c>
      <c r="D72" s="135" t="s">
        <v>231</v>
      </c>
    </row>
    <row r="73" spans="1:16" s="37" customFormat="1" ht="62.25" customHeight="1" x14ac:dyDescent="0.25">
      <c r="A73" s="208"/>
      <c r="B73" s="205"/>
      <c r="C73" s="135" t="s">
        <v>24</v>
      </c>
      <c r="D73" s="135" t="s">
        <v>233</v>
      </c>
    </row>
    <row r="74" spans="1:16" s="37" customFormat="1" ht="66" customHeight="1" x14ac:dyDescent="0.25">
      <c r="A74" s="134" t="s">
        <v>226</v>
      </c>
      <c r="B74" s="135" t="s">
        <v>227</v>
      </c>
      <c r="C74" s="135" t="s">
        <v>32</v>
      </c>
      <c r="D74" s="135" t="s">
        <v>224</v>
      </c>
    </row>
    <row r="75" spans="1:16" s="37" customFormat="1" ht="66" customHeight="1" x14ac:dyDescent="0.25">
      <c r="A75" s="134" t="s">
        <v>228</v>
      </c>
      <c r="B75" s="135" t="s">
        <v>229</v>
      </c>
      <c r="C75" s="135" t="s">
        <v>16</v>
      </c>
      <c r="D75" s="135" t="s">
        <v>497</v>
      </c>
    </row>
    <row r="76" spans="1:16" s="37" customFormat="1" ht="63.75" customHeight="1" x14ac:dyDescent="0.25">
      <c r="A76" s="134" t="s">
        <v>230</v>
      </c>
      <c r="B76" s="135" t="s">
        <v>154</v>
      </c>
      <c r="C76" s="135" t="s">
        <v>26</v>
      </c>
      <c r="D76" s="135" t="s">
        <v>231</v>
      </c>
    </row>
    <row r="77" spans="1:16" s="37" customFormat="1" ht="63.75" customHeight="1" x14ac:dyDescent="0.25">
      <c r="A77" s="134" t="s">
        <v>232</v>
      </c>
      <c r="B77" s="135" t="s">
        <v>202</v>
      </c>
      <c r="C77" s="135" t="s">
        <v>24</v>
      </c>
      <c r="D77" s="135" t="s">
        <v>233</v>
      </c>
    </row>
    <row r="78" spans="1:16" s="37" customFormat="1" ht="119.25" hidden="1" customHeight="1" x14ac:dyDescent="0.25">
      <c r="A78" s="134" t="s">
        <v>159</v>
      </c>
      <c r="B78" s="135" t="s">
        <v>160</v>
      </c>
      <c r="C78" s="135" t="s">
        <v>32</v>
      </c>
      <c r="D78" s="135" t="s">
        <v>234</v>
      </c>
    </row>
    <row r="79" spans="1:16" s="37" customFormat="1" ht="60.75" customHeight="1" x14ac:dyDescent="0.25">
      <c r="A79" s="202" t="s">
        <v>161</v>
      </c>
      <c r="B79" s="204" t="s">
        <v>162</v>
      </c>
      <c r="C79" s="135" t="s">
        <v>16</v>
      </c>
      <c r="D79" s="135" t="s">
        <v>497</v>
      </c>
    </row>
    <row r="80" spans="1:16" s="37" customFormat="1" ht="48" customHeight="1" x14ac:dyDescent="0.25">
      <c r="A80" s="203"/>
      <c r="B80" s="205"/>
      <c r="C80" s="135" t="s">
        <v>26</v>
      </c>
      <c r="D80" s="135" t="s">
        <v>235</v>
      </c>
    </row>
    <row r="81" spans="1:16" s="37" customFormat="1" ht="76.5" customHeight="1" x14ac:dyDescent="0.25">
      <c r="A81" s="134" t="s">
        <v>164</v>
      </c>
      <c r="B81" s="135" t="s">
        <v>203</v>
      </c>
      <c r="C81" s="135" t="s">
        <v>16</v>
      </c>
      <c r="D81" s="135" t="s">
        <v>497</v>
      </c>
    </row>
    <row r="82" spans="1:16" s="37" customFormat="1" ht="85.5" customHeight="1" x14ac:dyDescent="0.25">
      <c r="A82" s="134" t="s">
        <v>167</v>
      </c>
      <c r="B82" s="135" t="s">
        <v>512</v>
      </c>
      <c r="C82" s="135" t="s">
        <v>26</v>
      </c>
      <c r="D82" s="135" t="s">
        <v>235</v>
      </c>
    </row>
    <row r="83" spans="1:16" ht="30" customHeight="1" x14ac:dyDescent="0.3">
      <c r="A83" s="43"/>
      <c r="B83" s="44"/>
      <c r="C83" s="45"/>
      <c r="D83" s="46"/>
    </row>
    <row r="84" spans="1:16" ht="18" customHeight="1" x14ac:dyDescent="0.3">
      <c r="A84" s="47"/>
      <c r="B84" s="47"/>
      <c r="C84" s="47"/>
      <c r="D84" s="47"/>
      <c r="E84" s="47"/>
      <c r="F84" s="47"/>
      <c r="G84" s="47">
        <f>H84+I84</f>
        <v>3152</v>
      </c>
      <c r="H84" s="47">
        <f>H85+H86+H88</f>
        <v>0</v>
      </c>
      <c r="I84" s="47">
        <f t="shared" ref="I84:M84" si="0">I85+I86+I88</f>
        <v>3152</v>
      </c>
      <c r="J84" s="47">
        <f t="shared" si="0"/>
        <v>0</v>
      </c>
      <c r="K84" s="47">
        <f t="shared" si="0"/>
        <v>0</v>
      </c>
      <c r="L84" s="47">
        <f t="shared" si="0"/>
        <v>0</v>
      </c>
      <c r="M84" s="47">
        <f t="shared" si="0"/>
        <v>0</v>
      </c>
      <c r="O84" s="47">
        <f>O85+O86+O88</f>
        <v>0</v>
      </c>
      <c r="P84" s="47">
        <f>P85+P86+P88</f>
        <v>3152</v>
      </c>
    </row>
    <row r="85" spans="1:16" ht="18" customHeight="1" x14ac:dyDescent="0.3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6" ht="18.75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6" ht="18.75" x14ac:dyDescent="0.3">
      <c r="A87" s="24"/>
      <c r="B87" s="200"/>
      <c r="C87" s="200"/>
      <c r="D87" s="31"/>
      <c r="E87" s="24"/>
      <c r="F87" s="24"/>
      <c r="G87" s="24"/>
      <c r="H87" s="24"/>
      <c r="I87" s="24"/>
      <c r="J87" s="24"/>
      <c r="K87" s="24"/>
    </row>
    <row r="88" spans="1:16" ht="18.75" x14ac:dyDescent="0.3">
      <c r="A88" s="24"/>
      <c r="B88" s="200"/>
      <c r="C88" s="200"/>
      <c r="D88" s="31"/>
      <c r="E88" s="24"/>
      <c r="F88" s="24" t="s">
        <v>373</v>
      </c>
      <c r="G88" s="24"/>
      <c r="H88" s="24"/>
      <c r="I88" s="24">
        <v>3152</v>
      </c>
      <c r="J88" s="24"/>
      <c r="K88" s="24"/>
      <c r="P88" s="29">
        <v>3152</v>
      </c>
    </row>
    <row r="89" spans="1:16" ht="18.75" x14ac:dyDescent="0.3">
      <c r="A89" s="24"/>
      <c r="B89" s="200"/>
      <c r="C89" s="200"/>
      <c r="D89" s="48"/>
      <c r="E89" s="24"/>
      <c r="F89" s="24"/>
      <c r="G89" s="24"/>
      <c r="H89" s="24"/>
      <c r="I89" s="24"/>
      <c r="J89" s="24"/>
      <c r="K89" s="24"/>
    </row>
    <row r="92" spans="1:16" x14ac:dyDescent="0.25">
      <c r="C92" s="84"/>
    </row>
    <row r="95" spans="1:16" ht="18.75" x14ac:dyDescent="0.25">
      <c r="B95" s="200"/>
      <c r="C95" s="200"/>
      <c r="D95" s="31"/>
    </row>
    <row r="96" spans="1:16" ht="18.75" x14ac:dyDescent="0.25">
      <c r="B96" s="200"/>
      <c r="C96" s="200"/>
      <c r="D96" s="48"/>
    </row>
    <row r="107" spans="1:1" ht="18" customHeight="1" x14ac:dyDescent="0.25"/>
    <row r="108" spans="1:1" x14ac:dyDescent="0.25">
      <c r="A108" s="32"/>
    </row>
  </sheetData>
  <mergeCells count="22">
    <mergeCell ref="B87:C89"/>
    <mergeCell ref="B95:C96"/>
    <mergeCell ref="A21:A22"/>
    <mergeCell ref="B21:B22"/>
    <mergeCell ref="A66:A69"/>
    <mergeCell ref="B66:B69"/>
    <mergeCell ref="A79:A80"/>
    <mergeCell ref="B79:B80"/>
    <mergeCell ref="A70:A73"/>
    <mergeCell ref="B70:B73"/>
    <mergeCell ref="B38:B39"/>
    <mergeCell ref="A38:A39"/>
    <mergeCell ref="A40:A41"/>
    <mergeCell ref="B40:B41"/>
    <mergeCell ref="A42:A43"/>
    <mergeCell ref="B42:B43"/>
    <mergeCell ref="A3:D3"/>
    <mergeCell ref="A5:A6"/>
    <mergeCell ref="B5:B6"/>
    <mergeCell ref="C5:D5"/>
    <mergeCell ref="A9:A12"/>
    <mergeCell ref="B9:B12"/>
  </mergeCells>
  <printOptions horizontalCentered="1"/>
  <pageMargins left="0.39370078740157483" right="0.39370078740157483" top="0.98425196850393704" bottom="0.78740157480314965" header="0.59055118110236227" footer="0.27559055118110237"/>
  <pageSetup paperSize="9" scale="57" firstPageNumber="17" fitToHeight="0" orientation="landscape" useFirstPageNumber="1" horizontalDpi="360" verticalDpi="360" r:id="rId1"/>
  <headerFooter scaleWithDoc="0">
    <oddHeader>&amp;C&amp;P</oddHeader>
  </headerFooter>
  <rowBreaks count="6" manualBreakCount="6">
    <brk id="14" max="3" man="1"/>
    <brk id="27" max="3" man="1"/>
    <brk id="37" max="3" man="1"/>
    <brk id="47" max="3" man="1"/>
    <brk id="64" max="3" man="1"/>
    <brk id="7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96"/>
  <sheetViews>
    <sheetView view="pageBreakPreview" topLeftCell="A15" zoomScaleSheetLayoutView="100" workbookViewId="0">
      <selection activeCell="B53" sqref="B53"/>
    </sheetView>
  </sheetViews>
  <sheetFormatPr defaultRowHeight="18.75" x14ac:dyDescent="0.3"/>
  <cols>
    <col min="1" max="1" width="35.85546875" style="16" customWidth="1"/>
    <col min="2" max="2" width="77.7109375" style="16" customWidth="1"/>
    <col min="3" max="3" width="26.28515625" style="16" customWidth="1"/>
    <col min="4" max="4" width="28.140625" style="16" customWidth="1"/>
    <col min="5" max="5" width="79.28515625" style="113" customWidth="1"/>
    <col min="6" max="6" width="26.85546875" style="113" customWidth="1"/>
    <col min="7" max="7" width="33.5703125" style="113" customWidth="1"/>
    <col min="8" max="16384" width="9.140625" style="113"/>
  </cols>
  <sheetData>
    <row r="1" spans="1:14" ht="86.25" customHeight="1" x14ac:dyDescent="0.3">
      <c r="D1" s="119" t="s">
        <v>463</v>
      </c>
    </row>
    <row r="2" spans="1:14" ht="15.75" customHeight="1" x14ac:dyDescent="0.25">
      <c r="A2" s="57"/>
      <c r="B2" s="57"/>
      <c r="C2" s="57"/>
      <c r="D2" s="57"/>
      <c r="N2" s="114"/>
    </row>
    <row r="3" spans="1:14" ht="42.75" customHeight="1" x14ac:dyDescent="0.25">
      <c r="A3" s="214" t="s">
        <v>460</v>
      </c>
      <c r="B3" s="215"/>
      <c r="C3" s="215"/>
      <c r="D3" s="215"/>
      <c r="E3" s="114"/>
    </row>
    <row r="4" spans="1:14" ht="15.75" x14ac:dyDescent="0.25">
      <c r="A4" s="58"/>
      <c r="B4" s="57"/>
      <c r="C4" s="57"/>
      <c r="D4" s="57"/>
    </row>
    <row r="5" spans="1:14" ht="51.75" customHeight="1" x14ac:dyDescent="0.2">
      <c r="A5" s="94" t="s">
        <v>1</v>
      </c>
      <c r="B5" s="94" t="s">
        <v>236</v>
      </c>
      <c r="C5" s="94" t="s">
        <v>237</v>
      </c>
      <c r="D5" s="94" t="s">
        <v>238</v>
      </c>
    </row>
    <row r="6" spans="1:14" ht="15.75" x14ac:dyDescent="0.2">
      <c r="A6" s="94">
        <v>1</v>
      </c>
      <c r="B6" s="94">
        <v>2</v>
      </c>
      <c r="C6" s="94">
        <v>3</v>
      </c>
      <c r="D6" s="94">
        <v>4</v>
      </c>
    </row>
    <row r="7" spans="1:14" ht="23.25" customHeight="1" x14ac:dyDescent="0.2">
      <c r="A7" s="216" t="s">
        <v>11</v>
      </c>
      <c r="B7" s="216"/>
      <c r="C7" s="216"/>
      <c r="D7" s="216"/>
    </row>
    <row r="8" spans="1:14" ht="48" customHeight="1" x14ac:dyDescent="0.2">
      <c r="A8" s="59" t="s">
        <v>30</v>
      </c>
      <c r="B8" s="60" t="s">
        <v>31</v>
      </c>
      <c r="C8" s="61" t="s">
        <v>13</v>
      </c>
      <c r="D8" s="61" t="s">
        <v>13</v>
      </c>
    </row>
    <row r="9" spans="1:14" ht="37.5" customHeight="1" x14ac:dyDescent="0.2">
      <c r="A9" s="51" t="s">
        <v>239</v>
      </c>
      <c r="B9" s="60" t="s">
        <v>240</v>
      </c>
      <c r="C9" s="94" t="s">
        <v>13</v>
      </c>
      <c r="D9" s="94" t="s">
        <v>13</v>
      </c>
    </row>
    <row r="10" spans="1:14" ht="15.75" hidden="1" customHeight="1" x14ac:dyDescent="0.2">
      <c r="A10" s="62"/>
      <c r="B10" s="63" t="s">
        <v>241</v>
      </c>
      <c r="C10" s="67"/>
      <c r="D10" s="217">
        <v>44228</v>
      </c>
    </row>
    <row r="11" spans="1:14" ht="43.5" hidden="1" customHeight="1" x14ac:dyDescent="0.2">
      <c r="A11" s="62"/>
      <c r="B11" s="62" t="s">
        <v>242</v>
      </c>
      <c r="C11" s="67"/>
      <c r="D11" s="218"/>
    </row>
    <row r="12" spans="1:14" ht="31.5" customHeight="1" x14ac:dyDescent="0.2">
      <c r="A12" s="102" t="s">
        <v>241</v>
      </c>
      <c r="B12" s="96" t="s">
        <v>244</v>
      </c>
      <c r="C12" s="222" t="s">
        <v>32</v>
      </c>
      <c r="D12" s="125">
        <v>44666</v>
      </c>
    </row>
    <row r="13" spans="1:14" ht="31.5" x14ac:dyDescent="0.2">
      <c r="A13" s="102" t="s">
        <v>243</v>
      </c>
      <c r="B13" s="96" t="s">
        <v>246</v>
      </c>
      <c r="C13" s="224"/>
      <c r="D13" s="125">
        <v>44915</v>
      </c>
    </row>
    <row r="14" spans="1:14" ht="43.5" customHeight="1" x14ac:dyDescent="0.2">
      <c r="A14" s="51" t="s">
        <v>247</v>
      </c>
      <c r="B14" s="64" t="s">
        <v>248</v>
      </c>
      <c r="C14" s="94" t="s">
        <v>13</v>
      </c>
      <c r="D14" s="94" t="s">
        <v>13</v>
      </c>
    </row>
    <row r="15" spans="1:14" ht="78.75" x14ac:dyDescent="0.2">
      <c r="A15" s="102" t="s">
        <v>249</v>
      </c>
      <c r="B15" s="73" t="s">
        <v>459</v>
      </c>
      <c r="C15" s="146" t="s">
        <v>32</v>
      </c>
      <c r="D15" s="104">
        <v>44666</v>
      </c>
      <c r="F15" s="11"/>
      <c r="G15" s="11"/>
    </row>
    <row r="16" spans="1:14" ht="37.5" customHeight="1" x14ac:dyDescent="0.2">
      <c r="A16" s="51" t="s">
        <v>362</v>
      </c>
      <c r="B16" s="81" t="s">
        <v>208</v>
      </c>
      <c r="C16" s="124" t="s">
        <v>13</v>
      </c>
      <c r="D16" s="124" t="s">
        <v>13</v>
      </c>
    </row>
    <row r="17" spans="1:5" ht="33.75" customHeight="1" x14ac:dyDescent="0.2">
      <c r="A17" s="102" t="s">
        <v>363</v>
      </c>
      <c r="B17" s="97" t="s">
        <v>425</v>
      </c>
      <c r="C17" s="222" t="s">
        <v>32</v>
      </c>
      <c r="D17" s="126">
        <v>44920</v>
      </c>
    </row>
    <row r="18" spans="1:5" ht="64.5" customHeight="1" x14ac:dyDescent="0.2">
      <c r="A18" s="102" t="s">
        <v>423</v>
      </c>
      <c r="B18" s="97" t="s">
        <v>424</v>
      </c>
      <c r="C18" s="224"/>
      <c r="D18" s="126">
        <v>44920</v>
      </c>
      <c r="E18" s="114"/>
    </row>
    <row r="19" spans="1:5" ht="31.5" customHeight="1" x14ac:dyDescent="0.2">
      <c r="A19" s="51" t="s">
        <v>251</v>
      </c>
      <c r="B19" s="64" t="s">
        <v>252</v>
      </c>
      <c r="C19" s="94" t="s">
        <v>13</v>
      </c>
      <c r="D19" s="94" t="s">
        <v>13</v>
      </c>
    </row>
    <row r="20" spans="1:5" ht="34.5" customHeight="1" x14ac:dyDescent="0.2">
      <c r="A20" s="102" t="s">
        <v>253</v>
      </c>
      <c r="B20" s="96" t="s">
        <v>408</v>
      </c>
      <c r="C20" s="223" t="s">
        <v>32</v>
      </c>
      <c r="D20" s="125">
        <v>44834</v>
      </c>
    </row>
    <row r="21" spans="1:5" ht="20.25" customHeight="1" x14ac:dyDescent="0.2">
      <c r="A21" s="102" t="s">
        <v>254</v>
      </c>
      <c r="B21" s="96" t="s">
        <v>332</v>
      </c>
      <c r="C21" s="223"/>
      <c r="D21" s="104">
        <v>44926</v>
      </c>
    </row>
    <row r="22" spans="1:5" ht="30.75" customHeight="1" x14ac:dyDescent="0.2">
      <c r="A22" s="103" t="s">
        <v>255</v>
      </c>
      <c r="B22" s="96" t="s">
        <v>410</v>
      </c>
      <c r="C22" s="223"/>
      <c r="D22" s="104">
        <v>44774</v>
      </c>
    </row>
    <row r="23" spans="1:5" ht="30.75" customHeight="1" x14ac:dyDescent="0.2">
      <c r="A23" s="103" t="s">
        <v>256</v>
      </c>
      <c r="B23" s="96" t="s">
        <v>409</v>
      </c>
      <c r="C23" s="223" t="s">
        <v>20</v>
      </c>
      <c r="D23" s="125">
        <v>44834</v>
      </c>
    </row>
    <row r="24" spans="1:5" ht="22.5" customHeight="1" x14ac:dyDescent="0.2">
      <c r="A24" s="103" t="s">
        <v>257</v>
      </c>
      <c r="B24" s="96" t="s">
        <v>333</v>
      </c>
      <c r="C24" s="223"/>
      <c r="D24" s="125">
        <v>44925</v>
      </c>
    </row>
    <row r="25" spans="1:5" ht="32.25" customHeight="1" x14ac:dyDescent="0.2">
      <c r="A25" s="103" t="s">
        <v>334</v>
      </c>
      <c r="B25" s="96" t="s">
        <v>411</v>
      </c>
      <c r="C25" s="223"/>
      <c r="D25" s="104">
        <v>44774</v>
      </c>
    </row>
    <row r="26" spans="1:5" ht="48.75" customHeight="1" x14ac:dyDescent="0.2">
      <c r="A26" s="103" t="s">
        <v>489</v>
      </c>
      <c r="B26" s="96" t="s">
        <v>490</v>
      </c>
      <c r="C26" s="129" t="s">
        <v>32</v>
      </c>
      <c r="D26" s="125">
        <v>44925</v>
      </c>
    </row>
    <row r="27" spans="1:5" ht="41.25" customHeight="1" x14ac:dyDescent="0.2">
      <c r="A27" s="51" t="s">
        <v>258</v>
      </c>
      <c r="B27" s="60" t="s">
        <v>259</v>
      </c>
      <c r="C27" s="93" t="s">
        <v>13</v>
      </c>
      <c r="D27" s="93" t="s">
        <v>13</v>
      </c>
    </row>
    <row r="28" spans="1:5" ht="37.5" customHeight="1" x14ac:dyDescent="0.2">
      <c r="A28" s="102" t="s">
        <v>260</v>
      </c>
      <c r="B28" s="96" t="s">
        <v>432</v>
      </c>
      <c r="C28" s="222" t="s">
        <v>18</v>
      </c>
      <c r="D28" s="92" t="s">
        <v>445</v>
      </c>
    </row>
    <row r="29" spans="1:5" ht="39" customHeight="1" x14ac:dyDescent="0.2">
      <c r="A29" s="102" t="s">
        <v>261</v>
      </c>
      <c r="B29" s="96" t="s">
        <v>262</v>
      </c>
      <c r="C29" s="222"/>
      <c r="D29" s="94" t="s">
        <v>446</v>
      </c>
    </row>
    <row r="30" spans="1:5" ht="29.25" customHeight="1" x14ac:dyDescent="0.2">
      <c r="A30" s="103" t="s">
        <v>263</v>
      </c>
      <c r="B30" s="67" t="s">
        <v>338</v>
      </c>
      <c r="C30" s="224"/>
      <c r="D30" s="123">
        <v>44926</v>
      </c>
    </row>
    <row r="31" spans="1:5" ht="55.5" customHeight="1" x14ac:dyDescent="0.2">
      <c r="A31" s="51" t="s">
        <v>264</v>
      </c>
      <c r="B31" s="64" t="s">
        <v>265</v>
      </c>
      <c r="C31" s="93" t="s">
        <v>13</v>
      </c>
      <c r="D31" s="93" t="s">
        <v>13</v>
      </c>
    </row>
    <row r="32" spans="1:5" ht="47.25" x14ac:dyDescent="0.2">
      <c r="A32" s="102" t="s">
        <v>266</v>
      </c>
      <c r="B32" s="73" t="s">
        <v>267</v>
      </c>
      <c r="C32" s="222" t="s">
        <v>22</v>
      </c>
      <c r="D32" s="104">
        <v>44682</v>
      </c>
    </row>
    <row r="33" spans="1:4" ht="33.75" customHeight="1" x14ac:dyDescent="0.2">
      <c r="A33" s="103" t="s">
        <v>274</v>
      </c>
      <c r="B33" s="67" t="s">
        <v>336</v>
      </c>
      <c r="C33" s="222"/>
      <c r="D33" s="219">
        <v>44805</v>
      </c>
    </row>
    <row r="34" spans="1:4" ht="31.5" hidden="1" customHeight="1" x14ac:dyDescent="0.2">
      <c r="A34" s="51" t="s">
        <v>268</v>
      </c>
      <c r="B34" s="51" t="s">
        <v>243</v>
      </c>
      <c r="C34" s="222"/>
      <c r="D34" s="220"/>
    </row>
    <row r="35" spans="1:4" ht="31.5" hidden="1" customHeight="1" x14ac:dyDescent="0.2">
      <c r="A35" s="66"/>
      <c r="B35" s="67" t="s">
        <v>269</v>
      </c>
      <c r="C35" s="222"/>
      <c r="D35" s="129" t="s">
        <v>270</v>
      </c>
    </row>
    <row r="36" spans="1:4" ht="15.75" hidden="1" customHeight="1" x14ac:dyDescent="0.2">
      <c r="A36" s="66"/>
      <c r="B36" s="51" t="s">
        <v>245</v>
      </c>
      <c r="C36" s="222"/>
      <c r="D36" s="129"/>
    </row>
    <row r="37" spans="1:4" ht="48" hidden="1" customHeight="1" x14ac:dyDescent="0.2">
      <c r="A37" s="51" t="s">
        <v>271</v>
      </c>
      <c r="B37" s="62" t="s">
        <v>272</v>
      </c>
      <c r="C37" s="222"/>
      <c r="D37" s="129" t="s">
        <v>13</v>
      </c>
    </row>
    <row r="38" spans="1:4" ht="15.75" hidden="1" customHeight="1" x14ac:dyDescent="0.2">
      <c r="A38" s="62"/>
      <c r="B38" s="51" t="s">
        <v>273</v>
      </c>
      <c r="C38" s="222"/>
      <c r="D38" s="129" t="s">
        <v>13</v>
      </c>
    </row>
    <row r="39" spans="1:4" ht="15.75" hidden="1" customHeight="1" x14ac:dyDescent="0.2">
      <c r="A39" s="62"/>
      <c r="B39" s="62"/>
      <c r="C39" s="222"/>
      <c r="D39" s="129"/>
    </row>
    <row r="40" spans="1:4" ht="31.5" x14ac:dyDescent="0.2">
      <c r="A40" s="75" t="s">
        <v>275</v>
      </c>
      <c r="B40" s="73" t="s">
        <v>337</v>
      </c>
      <c r="C40" s="224"/>
      <c r="D40" s="125">
        <v>44926</v>
      </c>
    </row>
    <row r="41" spans="1:4" ht="33" customHeight="1" x14ac:dyDescent="0.2">
      <c r="A41" s="51" t="s">
        <v>268</v>
      </c>
      <c r="B41" s="59" t="s">
        <v>294</v>
      </c>
      <c r="C41" s="93" t="s">
        <v>13</v>
      </c>
      <c r="D41" s="93" t="s">
        <v>13</v>
      </c>
    </row>
    <row r="42" spans="1:4" ht="48" customHeight="1" x14ac:dyDescent="0.2">
      <c r="A42" s="103" t="s">
        <v>343</v>
      </c>
      <c r="B42" s="73" t="s">
        <v>347</v>
      </c>
      <c r="C42" s="129" t="s">
        <v>18</v>
      </c>
      <c r="D42" s="126">
        <v>44920</v>
      </c>
    </row>
    <row r="43" spans="1:4" ht="42" customHeight="1" x14ac:dyDescent="0.2">
      <c r="A43" s="51" t="s">
        <v>271</v>
      </c>
      <c r="B43" s="111" t="s">
        <v>389</v>
      </c>
      <c r="C43" s="94" t="s">
        <v>13</v>
      </c>
      <c r="D43" s="94" t="s">
        <v>13</v>
      </c>
    </row>
    <row r="44" spans="1:4" ht="88.5" customHeight="1" x14ac:dyDescent="0.2">
      <c r="A44" s="102" t="s">
        <v>412</v>
      </c>
      <c r="B44" s="96" t="s">
        <v>519</v>
      </c>
      <c r="C44" s="129" t="s">
        <v>32</v>
      </c>
      <c r="D44" s="104">
        <v>44915</v>
      </c>
    </row>
    <row r="45" spans="1:4" ht="42" customHeight="1" x14ac:dyDescent="0.2">
      <c r="A45" s="51" t="s">
        <v>276</v>
      </c>
      <c r="B45" s="68" t="s">
        <v>492</v>
      </c>
      <c r="C45" s="94" t="s">
        <v>13</v>
      </c>
      <c r="D45" s="94" t="s">
        <v>13</v>
      </c>
    </row>
    <row r="46" spans="1:4" ht="48" customHeight="1" x14ac:dyDescent="0.2">
      <c r="A46" s="103" t="s">
        <v>277</v>
      </c>
      <c r="B46" s="97" t="s">
        <v>278</v>
      </c>
      <c r="C46" s="128" t="s">
        <v>32</v>
      </c>
      <c r="D46" s="125">
        <v>44743</v>
      </c>
    </row>
    <row r="47" spans="1:4" ht="31.5" customHeight="1" x14ac:dyDescent="0.2">
      <c r="A47" s="51" t="s">
        <v>279</v>
      </c>
      <c r="B47" s="69" t="s">
        <v>81</v>
      </c>
      <c r="C47" s="94" t="s">
        <v>13</v>
      </c>
      <c r="D47" s="94" t="s">
        <v>13</v>
      </c>
    </row>
    <row r="48" spans="1:4" ht="37.5" customHeight="1" x14ac:dyDescent="0.2">
      <c r="A48" s="102" t="s">
        <v>280</v>
      </c>
      <c r="B48" s="96" t="s">
        <v>420</v>
      </c>
      <c r="C48" s="221" t="s">
        <v>32</v>
      </c>
      <c r="D48" s="104">
        <v>44920</v>
      </c>
    </row>
    <row r="49" spans="1:4" ht="48.75" customHeight="1" x14ac:dyDescent="0.2">
      <c r="A49" s="102" t="s">
        <v>377</v>
      </c>
      <c r="B49" s="96" t="s">
        <v>421</v>
      </c>
      <c r="C49" s="222"/>
      <c r="D49" s="104">
        <v>44920</v>
      </c>
    </row>
    <row r="50" spans="1:4" ht="36" customHeight="1" x14ac:dyDescent="0.2">
      <c r="A50" s="102" t="s">
        <v>419</v>
      </c>
      <c r="B50" s="96" t="s">
        <v>422</v>
      </c>
      <c r="C50" s="224"/>
      <c r="D50" s="126">
        <v>44713</v>
      </c>
    </row>
    <row r="51" spans="1:4" ht="86.25" customHeight="1" x14ac:dyDescent="0.2">
      <c r="A51" s="108" t="s">
        <v>416</v>
      </c>
      <c r="B51" s="99" t="s">
        <v>515</v>
      </c>
      <c r="C51" s="94" t="s">
        <v>13</v>
      </c>
      <c r="D51" s="94" t="s">
        <v>13</v>
      </c>
    </row>
    <row r="52" spans="1:4" ht="66" customHeight="1" x14ac:dyDescent="0.2">
      <c r="A52" s="102" t="s">
        <v>417</v>
      </c>
      <c r="B52" s="96" t="s">
        <v>418</v>
      </c>
      <c r="C52" s="129" t="s">
        <v>32</v>
      </c>
      <c r="D52" s="126">
        <v>44920</v>
      </c>
    </row>
    <row r="53" spans="1:4" ht="80.25" customHeight="1" x14ac:dyDescent="0.2">
      <c r="A53" s="102" t="s">
        <v>516</v>
      </c>
      <c r="B53" s="96" t="s">
        <v>503</v>
      </c>
      <c r="C53" s="146" t="s">
        <v>32</v>
      </c>
      <c r="D53" s="147">
        <v>44925</v>
      </c>
    </row>
    <row r="54" spans="1:4" ht="15.75" customHeight="1" x14ac:dyDescent="0.2">
      <c r="A54" s="52" t="s">
        <v>82</v>
      </c>
      <c r="B54" s="53" t="s">
        <v>281</v>
      </c>
      <c r="C54" s="54" t="s">
        <v>13</v>
      </c>
      <c r="D54" s="54" t="s">
        <v>13</v>
      </c>
    </row>
    <row r="55" spans="1:4" ht="24" customHeight="1" x14ac:dyDescent="0.2">
      <c r="A55" s="109" t="s">
        <v>282</v>
      </c>
      <c r="B55" s="55" t="s">
        <v>349</v>
      </c>
      <c r="C55" s="100" t="s">
        <v>13</v>
      </c>
      <c r="D55" s="100" t="s">
        <v>13</v>
      </c>
    </row>
    <row r="56" spans="1:4" ht="33.75" customHeight="1" x14ac:dyDescent="0.2">
      <c r="A56" s="105" t="s">
        <v>273</v>
      </c>
      <c r="B56" s="89" t="s">
        <v>283</v>
      </c>
      <c r="C56" s="225" t="s">
        <v>16</v>
      </c>
      <c r="D56" s="106">
        <v>44742</v>
      </c>
    </row>
    <row r="57" spans="1:4" ht="35.25" customHeight="1" x14ac:dyDescent="0.2">
      <c r="A57" s="105" t="s">
        <v>284</v>
      </c>
      <c r="B57" s="89" t="s">
        <v>498</v>
      </c>
      <c r="C57" s="226"/>
      <c r="D57" s="106">
        <v>44920</v>
      </c>
    </row>
    <row r="58" spans="1:4" ht="21" customHeight="1" x14ac:dyDescent="0.2">
      <c r="A58" s="109" t="s">
        <v>348</v>
      </c>
      <c r="B58" s="55" t="s">
        <v>350</v>
      </c>
      <c r="C58" s="129" t="s">
        <v>13</v>
      </c>
      <c r="D58" s="129" t="s">
        <v>13</v>
      </c>
    </row>
    <row r="59" spans="1:4" ht="49.5" customHeight="1" x14ac:dyDescent="0.2">
      <c r="A59" s="105" t="s">
        <v>287</v>
      </c>
      <c r="B59" s="91" t="s">
        <v>351</v>
      </c>
      <c r="C59" s="95" t="s">
        <v>16</v>
      </c>
      <c r="D59" s="107">
        <v>44922</v>
      </c>
    </row>
    <row r="60" spans="1:4" ht="33" customHeight="1" x14ac:dyDescent="0.2">
      <c r="A60" s="109" t="s">
        <v>285</v>
      </c>
      <c r="B60" s="77" t="s">
        <v>286</v>
      </c>
      <c r="C60" s="100" t="s">
        <v>13</v>
      </c>
      <c r="D60" s="100" t="s">
        <v>13</v>
      </c>
    </row>
    <row r="61" spans="1:4" ht="21.75" customHeight="1" x14ac:dyDescent="0.2">
      <c r="A61" s="80" t="s">
        <v>356</v>
      </c>
      <c r="B61" s="78" t="s">
        <v>340</v>
      </c>
      <c r="C61" s="227" t="s">
        <v>16</v>
      </c>
      <c r="D61" s="83">
        <v>44722</v>
      </c>
    </row>
    <row r="62" spans="1:4" ht="41.25" customHeight="1" x14ac:dyDescent="0.2">
      <c r="A62" s="80" t="s">
        <v>357</v>
      </c>
      <c r="B62" s="91" t="s">
        <v>413</v>
      </c>
      <c r="C62" s="227"/>
      <c r="D62" s="83">
        <v>44926</v>
      </c>
    </row>
    <row r="63" spans="1:4" ht="51" customHeight="1" x14ac:dyDescent="0.2">
      <c r="A63" s="80" t="s">
        <v>443</v>
      </c>
      <c r="B63" s="90" t="s">
        <v>414</v>
      </c>
      <c r="C63" s="227"/>
      <c r="D63" s="79">
        <v>44676</v>
      </c>
    </row>
    <row r="64" spans="1:4" ht="35.25" customHeight="1" x14ac:dyDescent="0.2">
      <c r="A64" s="59" t="s">
        <v>108</v>
      </c>
      <c r="B64" s="59" t="s">
        <v>288</v>
      </c>
      <c r="C64" s="61" t="s">
        <v>13</v>
      </c>
      <c r="D64" s="72" t="s">
        <v>13</v>
      </c>
    </row>
    <row r="65" spans="1:4" ht="54" hidden="1" customHeight="1" x14ac:dyDescent="0.2">
      <c r="A65" s="51" t="s">
        <v>289</v>
      </c>
      <c r="B65" s="60" t="s">
        <v>290</v>
      </c>
      <c r="C65" s="221" t="s">
        <v>32</v>
      </c>
      <c r="D65" s="94" t="s">
        <v>13</v>
      </c>
    </row>
    <row r="66" spans="1:4" ht="20.25" hidden="1" customHeight="1" x14ac:dyDescent="0.2">
      <c r="A66" s="62"/>
      <c r="B66" s="63" t="s">
        <v>291</v>
      </c>
      <c r="C66" s="222"/>
      <c r="D66" s="217">
        <v>44743</v>
      </c>
    </row>
    <row r="67" spans="1:4" ht="74.25" hidden="1" customHeight="1" x14ac:dyDescent="0.2">
      <c r="A67" s="62"/>
      <c r="B67" s="71" t="s">
        <v>358</v>
      </c>
      <c r="C67" s="222"/>
      <c r="D67" s="218"/>
    </row>
    <row r="68" spans="1:4" ht="33" customHeight="1" x14ac:dyDescent="0.2">
      <c r="A68" s="51" t="s">
        <v>292</v>
      </c>
      <c r="B68" s="64" t="s">
        <v>220</v>
      </c>
      <c r="C68" s="94" t="s">
        <v>13</v>
      </c>
      <c r="D68" s="94" t="s">
        <v>13</v>
      </c>
    </row>
    <row r="69" spans="1:4" ht="47.25" x14ac:dyDescent="0.2">
      <c r="A69" s="103" t="s">
        <v>293</v>
      </c>
      <c r="B69" s="98" t="s">
        <v>359</v>
      </c>
      <c r="C69" s="129" t="s">
        <v>32</v>
      </c>
      <c r="D69" s="123">
        <v>44866</v>
      </c>
    </row>
    <row r="70" spans="1:4" ht="53.25" customHeight="1" x14ac:dyDescent="0.2">
      <c r="A70" s="51" t="s">
        <v>295</v>
      </c>
      <c r="B70" s="68" t="s">
        <v>296</v>
      </c>
      <c r="C70" s="94" t="s">
        <v>13</v>
      </c>
      <c r="D70" s="94" t="s">
        <v>13</v>
      </c>
    </row>
    <row r="71" spans="1:4" ht="47.25" x14ac:dyDescent="0.2">
      <c r="A71" s="102" t="s">
        <v>297</v>
      </c>
      <c r="B71" s="73" t="s">
        <v>360</v>
      </c>
      <c r="C71" s="129" t="s">
        <v>32</v>
      </c>
      <c r="D71" s="93">
        <v>44773</v>
      </c>
    </row>
    <row r="72" spans="1:4" ht="34.5" customHeight="1" x14ac:dyDescent="0.2">
      <c r="A72" s="51" t="s">
        <v>298</v>
      </c>
      <c r="B72" s="64" t="s">
        <v>299</v>
      </c>
      <c r="C72" s="94" t="s">
        <v>13</v>
      </c>
      <c r="D72" s="94" t="s">
        <v>13</v>
      </c>
    </row>
    <row r="73" spans="1:4" ht="47.25" x14ac:dyDescent="0.2">
      <c r="A73" s="102" t="s">
        <v>300</v>
      </c>
      <c r="B73" s="71" t="s">
        <v>361</v>
      </c>
      <c r="C73" s="127" t="s">
        <v>32</v>
      </c>
      <c r="D73" s="123">
        <v>44682</v>
      </c>
    </row>
    <row r="74" spans="1:4" ht="33" hidden="1" customHeight="1" x14ac:dyDescent="0.2">
      <c r="A74" s="51" t="s">
        <v>301</v>
      </c>
      <c r="B74" s="64" t="s">
        <v>124</v>
      </c>
      <c r="C74" s="221" t="s">
        <v>32</v>
      </c>
      <c r="D74" s="94" t="s">
        <v>13</v>
      </c>
    </row>
    <row r="75" spans="1:4" ht="19.5" hidden="1" customHeight="1" x14ac:dyDescent="0.2">
      <c r="A75" s="62"/>
      <c r="B75" s="70" t="s">
        <v>302</v>
      </c>
      <c r="C75" s="222"/>
      <c r="D75" s="217">
        <v>44280</v>
      </c>
    </row>
    <row r="76" spans="1:4" ht="18.75" hidden="1" customHeight="1" x14ac:dyDescent="0.2">
      <c r="A76" s="62"/>
      <c r="B76" s="71" t="s">
        <v>335</v>
      </c>
      <c r="C76" s="222"/>
      <c r="D76" s="218"/>
    </row>
    <row r="77" spans="1:4" ht="24" customHeight="1" x14ac:dyDescent="0.2">
      <c r="A77" s="59" t="s">
        <v>125</v>
      </c>
      <c r="B77" s="60" t="s">
        <v>303</v>
      </c>
      <c r="C77" s="74" t="s">
        <v>13</v>
      </c>
      <c r="D77" s="61" t="s">
        <v>13</v>
      </c>
    </row>
    <row r="78" spans="1:4" ht="54" customHeight="1" x14ac:dyDescent="0.2">
      <c r="A78" s="51" t="s">
        <v>304</v>
      </c>
      <c r="B78" s="64" t="s">
        <v>305</v>
      </c>
      <c r="C78" s="94" t="s">
        <v>13</v>
      </c>
      <c r="D78" s="94" t="s">
        <v>13</v>
      </c>
    </row>
    <row r="79" spans="1:4" ht="54.75" customHeight="1" x14ac:dyDescent="0.2">
      <c r="A79" s="103" t="s">
        <v>306</v>
      </c>
      <c r="B79" s="89" t="s">
        <v>308</v>
      </c>
      <c r="C79" s="221" t="s">
        <v>32</v>
      </c>
      <c r="D79" s="127" t="s">
        <v>307</v>
      </c>
    </row>
    <row r="80" spans="1:4" ht="41.25" customHeight="1" x14ac:dyDescent="0.2">
      <c r="A80" s="102" t="s">
        <v>309</v>
      </c>
      <c r="B80" s="96" t="s">
        <v>518</v>
      </c>
      <c r="C80" s="222"/>
      <c r="D80" s="125">
        <v>44925</v>
      </c>
    </row>
    <row r="81" spans="1:7" ht="84.75" customHeight="1" x14ac:dyDescent="0.2">
      <c r="A81" s="110" t="s">
        <v>310</v>
      </c>
      <c r="B81" s="91" t="s">
        <v>431</v>
      </c>
      <c r="C81" s="146" t="s">
        <v>16</v>
      </c>
      <c r="D81" s="146" t="s">
        <v>447</v>
      </c>
    </row>
    <row r="82" spans="1:7" ht="63" x14ac:dyDescent="0.2">
      <c r="A82" s="103" t="s">
        <v>311</v>
      </c>
      <c r="B82" s="91" t="s">
        <v>313</v>
      </c>
      <c r="C82" s="222" t="s">
        <v>312</v>
      </c>
      <c r="D82" s="127" t="s">
        <v>445</v>
      </c>
    </row>
    <row r="83" spans="1:7" ht="40.5" customHeight="1" x14ac:dyDescent="0.2">
      <c r="A83" s="103" t="s">
        <v>314</v>
      </c>
      <c r="B83" s="97" t="s">
        <v>315</v>
      </c>
      <c r="C83" s="222"/>
      <c r="D83" s="127" t="s">
        <v>445</v>
      </c>
    </row>
    <row r="84" spans="1:7" ht="67.5" customHeight="1" x14ac:dyDescent="0.2">
      <c r="A84" s="102" t="s">
        <v>316</v>
      </c>
      <c r="B84" s="91" t="s">
        <v>344</v>
      </c>
      <c r="C84" s="224"/>
      <c r="D84" s="104" t="s">
        <v>415</v>
      </c>
    </row>
    <row r="85" spans="1:7" ht="72.75" customHeight="1" x14ac:dyDescent="0.2">
      <c r="A85" s="102" t="s">
        <v>317</v>
      </c>
      <c r="B85" s="96" t="s">
        <v>319</v>
      </c>
      <c r="C85" s="221" t="s">
        <v>318</v>
      </c>
      <c r="D85" s="104">
        <v>44915</v>
      </c>
    </row>
    <row r="86" spans="1:7" ht="59.25" customHeight="1" x14ac:dyDescent="0.2">
      <c r="A86" s="102" t="s">
        <v>320</v>
      </c>
      <c r="B86" s="96" t="s">
        <v>339</v>
      </c>
      <c r="C86" s="224"/>
      <c r="D86" s="104">
        <v>44926</v>
      </c>
    </row>
    <row r="87" spans="1:7" ht="42" hidden="1" customHeight="1" x14ac:dyDescent="0.2">
      <c r="A87" s="51" t="s">
        <v>321</v>
      </c>
      <c r="B87" s="73" t="s">
        <v>322</v>
      </c>
      <c r="C87" s="129" t="s">
        <v>13</v>
      </c>
      <c r="D87" s="94" t="s">
        <v>13</v>
      </c>
    </row>
    <row r="88" spans="1:7" ht="42" hidden="1" customHeight="1" x14ac:dyDescent="0.2">
      <c r="A88" s="66"/>
      <c r="B88" s="75" t="s">
        <v>250</v>
      </c>
      <c r="C88" s="65"/>
      <c r="D88" s="94" t="s">
        <v>270</v>
      </c>
    </row>
    <row r="89" spans="1:7" ht="29.25" customHeight="1" x14ac:dyDescent="0.2">
      <c r="A89" s="51" t="s">
        <v>323</v>
      </c>
      <c r="B89" s="60" t="s">
        <v>371</v>
      </c>
      <c r="C89" s="94" t="s">
        <v>13</v>
      </c>
      <c r="D89" s="94" t="s">
        <v>13</v>
      </c>
    </row>
    <row r="90" spans="1:7" ht="34.5" customHeight="1" x14ac:dyDescent="0.2">
      <c r="A90" s="101" t="s">
        <v>324</v>
      </c>
      <c r="B90" s="96" t="s">
        <v>325</v>
      </c>
      <c r="C90" s="221" t="s">
        <v>26</v>
      </c>
      <c r="D90" s="123">
        <v>44926</v>
      </c>
    </row>
    <row r="91" spans="1:7" ht="66.75" customHeight="1" x14ac:dyDescent="0.2">
      <c r="A91" s="101" t="s">
        <v>326</v>
      </c>
      <c r="B91" s="89" t="s">
        <v>513</v>
      </c>
      <c r="C91" s="222"/>
      <c r="D91" s="123" t="s">
        <v>448</v>
      </c>
    </row>
    <row r="92" spans="1:7" ht="49.5" customHeight="1" x14ac:dyDescent="0.2">
      <c r="A92" s="101" t="s">
        <v>327</v>
      </c>
      <c r="B92" s="90" t="s">
        <v>430</v>
      </c>
      <c r="C92" s="223" t="s">
        <v>16</v>
      </c>
      <c r="D92" s="82">
        <v>44926</v>
      </c>
    </row>
    <row r="93" spans="1:7" ht="36.75" customHeight="1" x14ac:dyDescent="0.2">
      <c r="A93" s="101" t="s">
        <v>328</v>
      </c>
      <c r="B93" s="90" t="s">
        <v>329</v>
      </c>
      <c r="C93" s="223"/>
      <c r="D93" s="83">
        <v>44713</v>
      </c>
    </row>
    <row r="94" spans="1:7" x14ac:dyDescent="0.2">
      <c r="A94" s="115"/>
      <c r="B94" s="116"/>
      <c r="C94" s="116"/>
      <c r="D94" s="117" t="s">
        <v>330</v>
      </c>
    </row>
    <row r="95" spans="1:7" ht="33" customHeight="1" x14ac:dyDescent="0.3">
      <c r="A95" s="195" t="s">
        <v>374</v>
      </c>
      <c r="B95" s="195"/>
      <c r="C95" s="85"/>
      <c r="D95" s="86" t="s">
        <v>375</v>
      </c>
      <c r="E95" s="118"/>
      <c r="F95" s="118"/>
      <c r="G95" s="118"/>
    </row>
    <row r="96" spans="1:7" x14ac:dyDescent="0.2">
      <c r="A96" s="116"/>
      <c r="B96" s="116"/>
      <c r="C96" s="116"/>
      <c r="D96" s="116"/>
    </row>
  </sheetData>
  <mergeCells count="23">
    <mergeCell ref="A95:B95"/>
    <mergeCell ref="C92:C93"/>
    <mergeCell ref="C74:C76"/>
    <mergeCell ref="D75:D76"/>
    <mergeCell ref="C79:C80"/>
    <mergeCell ref="C82:C84"/>
    <mergeCell ref="C85:C86"/>
    <mergeCell ref="C90:C91"/>
    <mergeCell ref="A3:D3"/>
    <mergeCell ref="A7:D7"/>
    <mergeCell ref="D10:D11"/>
    <mergeCell ref="D33:D34"/>
    <mergeCell ref="C65:C67"/>
    <mergeCell ref="D66:D67"/>
    <mergeCell ref="C20:C22"/>
    <mergeCell ref="C23:C25"/>
    <mergeCell ref="C17:C18"/>
    <mergeCell ref="C12:C13"/>
    <mergeCell ref="C48:C50"/>
    <mergeCell ref="C56:C57"/>
    <mergeCell ref="C61:C63"/>
    <mergeCell ref="C32:C40"/>
    <mergeCell ref="C28:C3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79" firstPageNumber="24" fitToHeight="0" orientation="landscape" useFirstPageNumber="1" horizontalDpi="360" verticalDpi="360" r:id="rId1"/>
  <headerFooter>
    <oddHeader>&amp;C&amp;P</oddHeader>
  </headerFooter>
  <rowBreaks count="5" manualBreakCount="5">
    <brk id="17" max="3" man="1"/>
    <brk id="32" max="3" man="1"/>
    <brk id="50" max="3" man="1"/>
    <brk id="6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 1 (2022)</vt:lpstr>
      <vt:lpstr>прил 2 (2022)</vt:lpstr>
      <vt:lpstr>прил 3 2022</vt:lpstr>
      <vt:lpstr>план 4 контрольные точки</vt:lpstr>
      <vt:lpstr>'план 4 контрольные точки'!Заголовки_для_печати</vt:lpstr>
      <vt:lpstr>'прил 1 (2022)'!Заголовки_для_печати</vt:lpstr>
      <vt:lpstr>'прил 2 (2022)'!Заголовки_для_печати</vt:lpstr>
      <vt:lpstr>'прил 3 2022'!Заголовки_для_печати</vt:lpstr>
      <vt:lpstr>'план 4 контрольные точки'!Область_печати</vt:lpstr>
      <vt:lpstr>'прил 1 (2022)'!Область_печати</vt:lpstr>
      <vt:lpstr>'прил 2 (2022)'!Область_печати</vt:lpstr>
      <vt:lpstr>'прил 3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Людмила Васильевна</dc:creator>
  <cp:lastModifiedBy>Лысякова Екатерина Владимировна</cp:lastModifiedBy>
  <cp:lastPrinted>2022-12-21T08:57:02Z</cp:lastPrinted>
  <dcterms:created xsi:type="dcterms:W3CDTF">2021-02-18T08:20:17Z</dcterms:created>
  <dcterms:modified xsi:type="dcterms:W3CDTF">2022-12-27T11:43:58Z</dcterms:modified>
</cp:coreProperties>
</file>