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0" windowHeight="7890" tabRatio="525" activeTab="0"/>
  </bookViews>
  <sheets>
    <sheet name="ввод до конца года  (2)" sheetId="1" r:id="rId1"/>
  </sheets>
  <definedNames>
    <definedName name="_xlnm.Print_Titles" localSheetId="0">'ввод до конца года  (2)'!$5:$9</definedName>
    <definedName name="_xlnm.Print_Area" localSheetId="0">'ввод до конца года  (2)'!$A$2:$V$209</definedName>
  </definedNames>
  <calcPr fullCalcOnLoad="1"/>
</workbook>
</file>

<file path=xl/sharedStrings.xml><?xml version="1.0" encoding="utf-8"?>
<sst xmlns="http://schemas.openxmlformats.org/spreadsheetml/2006/main" count="108" uniqueCount="83">
  <si>
    <t>Стоимость по утвержден-ной ПСД 
(тыс. руб.
в базисных ценах)</t>
  </si>
  <si>
    <t>Проектная мощность 
(в соотв. единицах измерения)</t>
  </si>
  <si>
    <t xml:space="preserve">№ и дата заключения контракта,
наименование подрядчика, 
с которым заключен контракт </t>
  </si>
  <si>
    <t>Сроки выполнения работ по контракту</t>
  </si>
  <si>
    <t>Стоимость по контрактам и договорам
 (тыс. руб.)</t>
  </si>
  <si>
    <t>Ожидаемое выполнение на 01.01.2017
(тыс. руб.)</t>
  </si>
  <si>
    <t>Ожидаемая строитель-ная готовность на 01.01.2017
(%)</t>
  </si>
  <si>
    <t>Ожидаемое 
финансиро-
вание
на 01.01.2017, 
(тыс.руб.)</t>
  </si>
  <si>
    <t>Подлежит выполнению до конца строительства в текущих ценах
(тыс. руб. )</t>
  </si>
  <si>
    <t>Подлежит финансированию до конца строительства в текущих ценах на 01.01.2017 г.
(тыс. руб.)</t>
  </si>
  <si>
    <t>Объем инвес-
тиций - всего (тыс. руб. в текущих ценах)</t>
  </si>
  <si>
    <t>в том числе:</t>
  </si>
  <si>
    <t>феде-
ральный бюджет</t>
  </si>
  <si>
    <t>в т.ч кредиторская задолженность</t>
  </si>
  <si>
    <t>ВСЕГО</t>
  </si>
  <si>
    <t>объект</t>
  </si>
  <si>
    <t>торги</t>
  </si>
  <si>
    <t>реконструкция</t>
  </si>
  <si>
    <t>ПИР - выполнено
СМР - торги</t>
  </si>
  <si>
    <t>2016-2017</t>
  </si>
  <si>
    <t>Сети инженерно-технического обеспечения индустриального парка "Бобровский" (включая ПИР)</t>
  </si>
  <si>
    <t>8,5км</t>
  </si>
  <si>
    <t>№01313000045216000090-66706 от 25.07.2016 ООО "Полимет Монтаж"</t>
  </si>
  <si>
    <t>Детский сад на 300 мест по ул. Титова,24 в г. Лиски Воронежской области</t>
  </si>
  <si>
    <t>300 мест</t>
  </si>
  <si>
    <t>№01313000043514000077-0140973-01 от 22.09.2014 ООО "Лиски-Строитель"</t>
  </si>
  <si>
    <t>300 мест в 2016</t>
  </si>
  <si>
    <t>МКДОУ "Детский сад ОВ №1 общей вместимостью 380 мест с реконструкцией существующего корпуса на 160 мест и строительством нового на 220 мест" в с. Верхняя Хава Верхнехавского муниципального района Воронежской области</t>
  </si>
  <si>
    <t>Детский сад на 280 мест в г. Новохоперске, Новохоперского муниципального района Воронежской области</t>
  </si>
  <si>
    <t>280 мест</t>
  </si>
  <si>
    <t>ПИР - выполнено
СМР: № 54, 05.11.2015 ООО "ВМУ-2"</t>
  </si>
  <si>
    <t xml:space="preserve">280 мест в 2016 </t>
  </si>
  <si>
    <t>220 мест</t>
  </si>
  <si>
    <t>ПИР:  № 0331300064015000136-1, 09.09.2015 ООО "ДИАРА"СМР-торги</t>
  </si>
  <si>
    <t>Реконструкция отдельно стоящего здания - Детский сад по ул. Мира, д. 16, с. Новогремяченское, Хохольского района, Воронежской области</t>
  </si>
  <si>
    <t>ПИР - выполнено
СМР: № 0013130003571000074, 30.11.2015 ООО "Инвест-Групп"</t>
  </si>
  <si>
    <t>реконструкция в 2016</t>
  </si>
  <si>
    <t>Пристройка на 700 мест к зданию МКОУ СОШ № 1 по ул. 40 лет Победы, 1 в г. Лиски Воронежской области</t>
  </si>
  <si>
    <t>объект в 2016</t>
  </si>
  <si>
    <t>1144 места</t>
  </si>
  <si>
    <t>Реконструкция тренировочной площадки на стадионе "Локомотив",г. Воронеж,ул.Нариманова,д.2</t>
  </si>
  <si>
    <t>500 мест</t>
  </si>
  <si>
    <t>Реконструкция тренировочной площадки на стадионе "Чайка" г. Воронеж,ул.Краснознаменная д.101</t>
  </si>
  <si>
    <t>МКОУ Великоархангельская СОШ, Бутурлиновский муниципальный район (включая ПИР)</t>
  </si>
  <si>
    <t>№ 0131300043516000035-0181814-02, 21.06.2016, ООО ТСП «Воронеж Строй Комплекс»</t>
  </si>
  <si>
    <t>Объем инвестиций</t>
  </si>
  <si>
    <t>Лимит на 2017 год</t>
  </si>
  <si>
    <t>другие 
источники</t>
  </si>
  <si>
    <t>№1, 21.07.2016, ООО "РегионПроект"</t>
  </si>
  <si>
    <t>Клуб на 125 мест в с. Круглое Каширского муниципального района</t>
  </si>
  <si>
    <t>областной бюджет 
(с учетом предложений 
ДСП ВО)</t>
  </si>
  <si>
    <t>Примечание</t>
  </si>
  <si>
    <t>для ввода</t>
  </si>
  <si>
    <t>Пристройка к МОУ СОШ №54 в городском округе город Воронеж</t>
  </si>
  <si>
    <t>Наименование 
объекта</t>
  </si>
  <si>
    <t>Реконструкция стадиона по ул. 50 лет Октября,127, в с. Петропавловка Петропавловского муниципального района Воронежской области</t>
  </si>
  <si>
    <t>Общеобразовательная школа на 1224 места по ул. Шишкова, 140 б в г.Воронеже</t>
  </si>
  <si>
    <t xml:space="preserve">Строительство детского сада в п. Воля Новоусманского муниципального района </t>
  </si>
  <si>
    <t>Детский сад на 220 мест по ул. Теплякова,192  "б"  в с. Пески Поворинского района Воронежской области</t>
  </si>
  <si>
    <t>Дата ввода объекта в эксплуатацию</t>
  </si>
  <si>
    <t>Доп.потребность (млн.руб.)</t>
  </si>
  <si>
    <t>ИТОГО</t>
  </si>
  <si>
    <t>Подрядчики</t>
  </si>
  <si>
    <t>ОАО "ДСК"</t>
  </si>
  <si>
    <t>ООО "Ремстрой"</t>
  </si>
  <si>
    <t>Строительство детского сада на 220 мест в п. Большие Базы,Ольховатский муниципальный район</t>
  </si>
  <si>
    <t>ЗАО "Коттедж-Индустрия"</t>
  </si>
  <si>
    <t>ООО "РСУ-55"</t>
  </si>
  <si>
    <t>22-38</t>
  </si>
  <si>
    <t>Спальный корпус БУ ВО «Липовский дом-интернат для престарелых и инвалидов» в с. Мечетка Бобровского муниципального района  (включая ПИР)</t>
  </si>
  <si>
    <t xml:space="preserve">Филиал ПАО "МРСК Центра" </t>
  </si>
  <si>
    <t>Сети инженерного обеспечения, в том числе  водоснабжения и водоотведения по улицам Строительная, Ростовская, Калачеевская, Домостроительная, Маршала Жукова, 300-летия флота, Березовая, Надежды, М. Цветаевой, Урожайная, Слободская, Заводская, Планерная, Студенческая, Аэродромная, Рябиновая, Железнодорожная, Звездная, Депутатская, Весенняя, Спортивная, Почтовая, Озерная, Заполярная (п. Восточный-1, п. Восточный-2) г. Павловска Павловского муниципального района  Воронежской области</t>
  </si>
  <si>
    <t>ООО "ЮговостокСтройМеханизация"
ООО "Альянс Групп"</t>
  </si>
  <si>
    <t>ООО "Строительное управление -35"</t>
  </si>
  <si>
    <t>ООО «ЮговостокСтройМеханизация"</t>
  </si>
  <si>
    <t>введен</t>
  </si>
  <si>
    <t>декабрь 2017</t>
  </si>
  <si>
    <t>"Физкультурно-оздоровительный комплекс с бассейном без трибун для зрителей" по адресу: Воронежская область, Кантемировский район, р.п. Кантемировка, ул. Парковая, 2А (по программе «Газпром-детям»)</t>
  </si>
  <si>
    <t>Воронежский государственный аграрный университет имени Петра I  учебный корпус</t>
  </si>
  <si>
    <t>Ген. подрядчик-                   "ООО "ТехГазМонтаж", субподрядчик - ЗАО "Коттедж-Индустрия"</t>
  </si>
  <si>
    <t>Объекты, подлежащие вводу до конца  2017 года</t>
  </si>
  <si>
    <t>10</t>
  </si>
  <si>
    <t xml:space="preserve"> Физкультурно-оздоровительный комплекс открытого типа МКОУ "Заводская СОШ" в п. Пригородный,Калачеевский муниципальный район (включая ПИР)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</si>
</sst>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[$-FC19]d\ mmmm\ yyyy\ &quot;г.&quot;"/>
  </numFmts>
  <fonts count="7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26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4" fillId="33" borderId="0" xfId="0" applyFont="1" applyFill="1" applyAlignment="1">
      <alignment horizontal="left" vertical="top" wrapText="1"/>
    </xf>
    <xf numFmtId="172" fontId="4" fillId="33" borderId="0" xfId="0" applyNumberFormat="1" applyFont="1" applyFill="1" applyAlignment="1">
      <alignment horizontal="center" vertical="top" wrapText="1"/>
    </xf>
    <xf numFmtId="172" fontId="5" fillId="33" borderId="0" xfId="0" applyNumberFormat="1" applyFont="1" applyFill="1" applyAlignment="1">
      <alignment horizontal="center" vertical="top" wrapText="1"/>
    </xf>
    <xf numFmtId="0" fontId="6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172" fontId="5" fillId="33" borderId="0" xfId="0" applyNumberFormat="1" applyFont="1" applyFill="1" applyBorder="1" applyAlignment="1">
      <alignment horizontal="center" vertical="top" wrapText="1"/>
    </xf>
    <xf numFmtId="172" fontId="7" fillId="33" borderId="0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5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4" fillId="36" borderId="0" xfId="0" applyFont="1" applyFill="1" applyAlignment="1">
      <alignment/>
    </xf>
    <xf numFmtId="0" fontId="19" fillId="34" borderId="0" xfId="0" applyFont="1" applyFill="1" applyAlignment="1">
      <alignment/>
    </xf>
    <xf numFmtId="0" fontId="10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5" fillId="33" borderId="0" xfId="0" applyFont="1" applyFill="1" applyAlignment="1">
      <alignment horizontal="center" vertical="top" wrapText="1"/>
    </xf>
    <xf numFmtId="0" fontId="18" fillId="33" borderId="0" xfId="0" applyFont="1" applyFill="1" applyAlignment="1">
      <alignment horizontal="center" vertical="top" wrapText="1"/>
    </xf>
    <xf numFmtId="0" fontId="3" fillId="36" borderId="0" xfId="0" applyFont="1" applyFill="1" applyAlignment="1">
      <alignment horizontal="center" vertical="top" wrapText="1"/>
    </xf>
    <xf numFmtId="0" fontId="9" fillId="37" borderId="0" xfId="0" applyFont="1" applyFill="1" applyAlignment="1">
      <alignment/>
    </xf>
    <xf numFmtId="0" fontId="9" fillId="38" borderId="0" xfId="0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172" fontId="3" fillId="33" borderId="0" xfId="0" applyNumberFormat="1" applyFont="1" applyFill="1" applyAlignment="1">
      <alignment horizontal="center" vertical="top" wrapText="1"/>
    </xf>
    <xf numFmtId="172" fontId="0" fillId="33" borderId="0" xfId="0" applyNumberFormat="1" applyFont="1" applyFill="1" applyAlignment="1">
      <alignment horizontal="center" vertical="top" wrapText="1"/>
    </xf>
    <xf numFmtId="0" fontId="5" fillId="34" borderId="0" xfId="0" applyFont="1" applyFill="1" applyAlignment="1">
      <alignment/>
    </xf>
    <xf numFmtId="0" fontId="10" fillId="38" borderId="0" xfId="0" applyFont="1" applyFill="1" applyAlignment="1">
      <alignment/>
    </xf>
    <xf numFmtId="0" fontId="23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9" fillId="39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9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 vertical="top" wrapText="1"/>
    </xf>
    <xf numFmtId="0" fontId="3" fillId="34" borderId="0" xfId="0" applyFont="1" applyFill="1" applyAlignment="1">
      <alignment horizontal="center" vertical="top" wrapText="1"/>
    </xf>
    <xf numFmtId="0" fontId="9" fillId="39" borderId="0" xfId="0" applyFont="1" applyFill="1" applyAlignment="1">
      <alignment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172" fontId="4" fillId="33" borderId="10" xfId="0" applyNumberFormat="1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horizontal="center" vertical="top" wrapText="1"/>
    </xf>
    <xf numFmtId="172" fontId="5" fillId="33" borderId="10" xfId="0" applyNumberFormat="1" applyFont="1" applyFill="1" applyBorder="1" applyAlignment="1">
      <alignment horizontal="center" vertical="top" wrapText="1"/>
    </xf>
    <xf numFmtId="172" fontId="5" fillId="38" borderId="10" xfId="0" applyNumberFormat="1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top" wrapText="1"/>
    </xf>
    <xf numFmtId="172" fontId="4" fillId="34" borderId="10" xfId="0" applyNumberFormat="1" applyFont="1" applyFill="1" applyBorder="1" applyAlignment="1">
      <alignment horizontal="center" vertical="top" wrapText="1"/>
    </xf>
    <xf numFmtId="172" fontId="5" fillId="34" borderId="10" xfId="0" applyNumberFormat="1" applyFont="1" applyFill="1" applyBorder="1" applyAlignment="1">
      <alignment horizontal="center" vertical="top" wrapText="1"/>
    </xf>
    <xf numFmtId="172" fontId="6" fillId="34" borderId="10" xfId="0" applyNumberFormat="1" applyFont="1" applyFill="1" applyBorder="1" applyAlignment="1">
      <alignment horizontal="center" vertical="top" wrapText="1"/>
    </xf>
    <xf numFmtId="172" fontId="15" fillId="33" borderId="10" xfId="0" applyNumberFormat="1" applyFont="1" applyFill="1" applyBorder="1" applyAlignment="1">
      <alignment horizontal="center" vertical="top" wrapText="1"/>
    </xf>
    <xf numFmtId="172" fontId="9" fillId="33" borderId="10" xfId="0" applyNumberFormat="1" applyFont="1" applyFill="1" applyBorder="1" applyAlignment="1">
      <alignment horizontal="center" vertical="top" wrapText="1"/>
    </xf>
    <xf numFmtId="172" fontId="10" fillId="33" borderId="10" xfId="0" applyNumberFormat="1" applyFont="1" applyFill="1" applyBorder="1" applyAlignment="1">
      <alignment horizontal="center" vertical="top" wrapText="1"/>
    </xf>
    <xf numFmtId="172" fontId="19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172" fontId="4" fillId="36" borderId="10" xfId="0" applyNumberFormat="1" applyFont="1" applyFill="1" applyBorder="1" applyAlignment="1">
      <alignment horizontal="center" vertical="top" wrapText="1"/>
    </xf>
    <xf numFmtId="0" fontId="4" fillId="36" borderId="10" xfId="0" applyNumberFormat="1" applyFont="1" applyFill="1" applyBorder="1" applyAlignment="1">
      <alignment horizontal="center" vertical="top" wrapText="1"/>
    </xf>
    <xf numFmtId="172" fontId="5" fillId="36" borderId="10" xfId="0" applyNumberFormat="1" applyFont="1" applyFill="1" applyBorder="1" applyAlignment="1">
      <alignment horizontal="center" vertical="top" wrapText="1"/>
    </xf>
    <xf numFmtId="172" fontId="10" fillId="39" borderId="10" xfId="0" applyNumberFormat="1" applyFont="1" applyFill="1" applyBorder="1" applyAlignment="1">
      <alignment horizontal="center" vertical="top" wrapText="1"/>
    </xf>
    <xf numFmtId="172" fontId="9" fillId="39" borderId="10" xfId="0" applyNumberFormat="1" applyFont="1" applyFill="1" applyBorder="1" applyAlignment="1">
      <alignment horizontal="center" vertical="top" wrapText="1"/>
    </xf>
    <xf numFmtId="172" fontId="18" fillId="33" borderId="10" xfId="0" applyNumberFormat="1" applyFont="1" applyFill="1" applyBorder="1" applyAlignment="1">
      <alignment horizontal="center" vertical="top" wrapText="1"/>
    </xf>
    <xf numFmtId="172" fontId="15" fillId="34" borderId="10" xfId="0" applyNumberFormat="1" applyFont="1" applyFill="1" applyBorder="1" applyAlignment="1">
      <alignment horizontal="center" vertical="top" wrapText="1"/>
    </xf>
    <xf numFmtId="172" fontId="4" fillId="39" borderId="10" xfId="0" applyNumberFormat="1" applyFont="1" applyFill="1" applyBorder="1" applyAlignment="1">
      <alignment horizontal="center" vertical="top" wrapText="1"/>
    </xf>
    <xf numFmtId="172" fontId="5" fillId="39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left" vertical="top" wrapText="1"/>
    </xf>
    <xf numFmtId="1" fontId="4" fillId="36" borderId="10" xfId="0" applyNumberFormat="1" applyFont="1" applyFill="1" applyBorder="1" applyAlignment="1">
      <alignment horizontal="center" vertical="top" wrapText="1"/>
    </xf>
    <xf numFmtId="172" fontId="4" fillId="37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vertical="top" wrapText="1"/>
    </xf>
    <xf numFmtId="0" fontId="4" fillId="39" borderId="10" xfId="0" applyNumberFormat="1" applyFont="1" applyFill="1" applyBorder="1" applyAlignment="1">
      <alignment horizontal="center" vertical="top" wrapText="1"/>
    </xf>
    <xf numFmtId="172" fontId="8" fillId="33" borderId="10" xfId="0" applyNumberFormat="1" applyFont="1" applyFill="1" applyBorder="1" applyAlignment="1">
      <alignment horizontal="center" vertical="top" wrapText="1"/>
    </xf>
    <xf numFmtId="172" fontId="8" fillId="34" borderId="10" xfId="0" applyNumberFormat="1" applyFont="1" applyFill="1" applyBorder="1" applyAlignment="1">
      <alignment horizontal="center" vertical="top" wrapText="1"/>
    </xf>
    <xf numFmtId="172" fontId="10" fillId="34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4" fillId="33" borderId="10" xfId="57" applyNumberFormat="1" applyFont="1" applyFill="1" applyBorder="1" applyAlignment="1">
      <alignment horizontal="center" vertical="top" wrapText="1"/>
      <protection/>
    </xf>
    <xf numFmtId="0" fontId="5" fillId="34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8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14" fontId="4" fillId="33" borderId="10" xfId="0" applyNumberFormat="1" applyFont="1" applyFill="1" applyBorder="1" applyAlignment="1">
      <alignment horizontal="center" vertical="top" wrapText="1"/>
    </xf>
    <xf numFmtId="4" fontId="9" fillId="39" borderId="10" xfId="0" applyNumberFormat="1" applyFont="1" applyFill="1" applyBorder="1" applyAlignment="1">
      <alignment horizontal="center" vertical="top" wrapText="1"/>
    </xf>
    <xf numFmtId="0" fontId="9" fillId="39" borderId="10" xfId="0" applyNumberFormat="1" applyFont="1" applyFill="1" applyBorder="1" applyAlignment="1">
      <alignment horizontal="center" vertical="top" wrapText="1"/>
    </xf>
    <xf numFmtId="4" fontId="5" fillId="39" borderId="10" xfId="0" applyNumberFormat="1" applyFont="1" applyFill="1" applyBorder="1" applyAlignment="1">
      <alignment horizontal="center" vertical="top"/>
    </xf>
    <xf numFmtId="4" fontId="4" fillId="39" borderId="10" xfId="0" applyNumberFormat="1" applyFont="1" applyFill="1" applyBorder="1" applyAlignment="1">
      <alignment horizontal="center" vertical="top"/>
    </xf>
    <xf numFmtId="172" fontId="4" fillId="39" borderId="10" xfId="0" applyNumberFormat="1" applyFont="1" applyFill="1" applyBorder="1" applyAlignment="1">
      <alignment horizontal="center" vertical="top"/>
    </xf>
    <xf numFmtId="0" fontId="4" fillId="39" borderId="10" xfId="0" applyFont="1" applyFill="1" applyBorder="1" applyAlignment="1">
      <alignment horizontal="center"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4" fontId="4" fillId="36" borderId="10" xfId="0" applyNumberFormat="1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56" applyFont="1" applyFill="1" applyBorder="1" applyAlignment="1">
      <alignment horizontal="center" vertical="top" wrapText="1"/>
      <protection/>
    </xf>
    <xf numFmtId="0" fontId="4" fillId="36" borderId="10" xfId="0" applyNumberFormat="1" applyFont="1" applyFill="1" applyBorder="1" applyAlignment="1">
      <alignment horizontal="center" vertical="top"/>
    </xf>
    <xf numFmtId="4" fontId="5" fillId="36" borderId="10" xfId="0" applyNumberFormat="1" applyFont="1" applyFill="1" applyBorder="1" applyAlignment="1">
      <alignment horizontal="center" vertical="top"/>
    </xf>
    <xf numFmtId="4" fontId="4" fillId="36" borderId="10" xfId="0" applyNumberFormat="1" applyFont="1" applyFill="1" applyBorder="1" applyAlignment="1">
      <alignment horizontal="center" vertical="top"/>
    </xf>
    <xf numFmtId="172" fontId="4" fillId="36" borderId="10" xfId="0" applyNumberFormat="1" applyFont="1" applyFill="1" applyBorder="1" applyAlignment="1">
      <alignment horizontal="center" vertical="top"/>
    </xf>
    <xf numFmtId="0" fontId="4" fillId="37" borderId="10" xfId="0" applyNumberFormat="1" applyFont="1" applyFill="1" applyBorder="1" applyAlignment="1">
      <alignment horizontal="center" vertical="top" wrapText="1"/>
    </xf>
    <xf numFmtId="0" fontId="5" fillId="39" borderId="10" xfId="0" applyNumberFormat="1" applyFont="1" applyFill="1" applyBorder="1" applyAlignment="1">
      <alignment horizontal="center" vertical="top" wrapText="1"/>
    </xf>
    <xf numFmtId="172" fontId="8" fillId="33" borderId="0" xfId="0" applyNumberFormat="1" applyFont="1" applyFill="1" applyAlignment="1">
      <alignment vertical="center" wrapText="1"/>
    </xf>
    <xf numFmtId="0" fontId="8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12" fillId="38" borderId="1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172" fontId="4" fillId="34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55" applyFont="1" applyFill="1" applyBorder="1" applyAlignment="1">
      <alignment horizontal="left" vertical="top" wrapText="1"/>
      <protection/>
    </xf>
    <xf numFmtId="0" fontId="4" fillId="36" borderId="11" xfId="0" applyFont="1" applyFill="1" applyBorder="1" applyAlignment="1">
      <alignment horizontal="left" vertical="top" wrapText="1"/>
    </xf>
    <xf numFmtId="0" fontId="9" fillId="39" borderId="11" xfId="0" applyFont="1" applyFill="1" applyBorder="1" applyAlignment="1">
      <alignment horizontal="left" vertical="top" wrapText="1"/>
    </xf>
    <xf numFmtId="0" fontId="4" fillId="39" borderId="11" xfId="0" applyFont="1" applyFill="1" applyBorder="1" applyAlignment="1">
      <alignment horizontal="left" vertical="top" wrapText="1"/>
    </xf>
    <xf numFmtId="0" fontId="4" fillId="37" borderId="11" xfId="0" applyFont="1" applyFill="1" applyBorder="1" applyAlignment="1">
      <alignment horizontal="left" vertical="top" wrapText="1"/>
    </xf>
    <xf numFmtId="172" fontId="4" fillId="33" borderId="11" xfId="0" applyNumberFormat="1" applyFont="1" applyFill="1" applyBorder="1" applyAlignment="1">
      <alignment horizontal="left" vertical="top" wrapText="1"/>
    </xf>
    <xf numFmtId="0" fontId="69" fillId="39" borderId="11" xfId="0" applyFont="1" applyFill="1" applyBorder="1" applyAlignment="1">
      <alignment horizontal="left" vertical="top" wrapText="1"/>
    </xf>
    <xf numFmtId="4" fontId="4" fillId="33" borderId="11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9" fillId="39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20" fillId="33" borderId="10" xfId="0" applyFont="1" applyFill="1" applyBorder="1" applyAlignment="1">
      <alignment horizontal="center" vertical="top"/>
    </xf>
    <xf numFmtId="0" fontId="9" fillId="38" borderId="10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/>
    </xf>
    <xf numFmtId="0" fontId="19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4" fillId="39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10" fillId="35" borderId="10" xfId="0" applyFont="1" applyFill="1" applyBorder="1" applyAlignment="1">
      <alignment horizontal="center" vertical="top"/>
    </xf>
    <xf numFmtId="0" fontId="10" fillId="38" borderId="10" xfId="0" applyFont="1" applyFill="1" applyBorder="1" applyAlignment="1">
      <alignment horizontal="center" vertical="top"/>
    </xf>
    <xf numFmtId="0" fontId="21" fillId="33" borderId="10" xfId="0" applyFont="1" applyFill="1" applyBorder="1" applyAlignment="1">
      <alignment horizontal="center" vertical="top"/>
    </xf>
    <xf numFmtId="0" fontId="9" fillId="37" borderId="10" xfId="0" applyFont="1" applyFill="1" applyBorder="1" applyAlignment="1">
      <alignment horizontal="center" vertical="top"/>
    </xf>
    <xf numFmtId="0" fontId="9" fillId="36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172" fontId="4" fillId="33" borderId="0" xfId="0" applyNumberFormat="1" applyFont="1" applyFill="1" applyBorder="1" applyAlignment="1">
      <alignment horizontal="center" vertical="top" wrapText="1"/>
    </xf>
    <xf numFmtId="172" fontId="24" fillId="33" borderId="0" xfId="0" applyNumberFormat="1" applyFont="1" applyFill="1" applyBorder="1" applyAlignment="1">
      <alignment horizontal="right" vertical="top" wrapText="1"/>
    </xf>
    <xf numFmtId="0" fontId="4" fillId="36" borderId="12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3" fontId="6" fillId="33" borderId="13" xfId="0" applyNumberFormat="1" applyFont="1" applyFill="1" applyBorder="1" applyAlignment="1">
      <alignment horizontal="center" vertical="top" wrapText="1"/>
    </xf>
    <xf numFmtId="172" fontId="5" fillId="33" borderId="13" xfId="0" applyNumberFormat="1" applyFont="1" applyFill="1" applyBorder="1" applyAlignment="1">
      <alignment horizontal="center" vertical="top" wrapText="1"/>
    </xf>
    <xf numFmtId="172" fontId="5" fillId="38" borderId="13" xfId="0" applyNumberFormat="1" applyFont="1" applyFill="1" applyBorder="1" applyAlignment="1">
      <alignment horizontal="center" vertical="top" wrapText="1"/>
    </xf>
    <xf numFmtId="172" fontId="6" fillId="34" borderId="13" xfId="0" applyNumberFormat="1" applyFont="1" applyFill="1" applyBorder="1" applyAlignment="1">
      <alignment horizontal="center" vertical="top" wrapText="1"/>
    </xf>
    <xf numFmtId="172" fontId="15" fillId="33" borderId="13" xfId="0" applyNumberFormat="1" applyFont="1" applyFill="1" applyBorder="1" applyAlignment="1">
      <alignment horizontal="center" vertical="top" wrapText="1"/>
    </xf>
    <xf numFmtId="172" fontId="5" fillId="34" borderId="13" xfId="0" applyNumberFormat="1" applyFont="1" applyFill="1" applyBorder="1" applyAlignment="1">
      <alignment horizontal="center" vertical="top" wrapText="1"/>
    </xf>
    <xf numFmtId="172" fontId="4" fillId="33" borderId="13" xfId="0" applyNumberFormat="1" applyFont="1" applyFill="1" applyBorder="1" applyAlignment="1">
      <alignment horizontal="center" vertical="top" wrapText="1"/>
    </xf>
    <xf numFmtId="172" fontId="4" fillId="34" borderId="13" xfId="0" applyNumberFormat="1" applyFont="1" applyFill="1" applyBorder="1" applyAlignment="1">
      <alignment horizontal="center" vertical="top" wrapText="1"/>
    </xf>
    <xf numFmtId="172" fontId="9" fillId="33" borderId="13" xfId="0" applyNumberFormat="1" applyFont="1" applyFill="1" applyBorder="1" applyAlignment="1">
      <alignment horizontal="center" vertical="top" wrapText="1"/>
    </xf>
    <xf numFmtId="172" fontId="10" fillId="33" borderId="13" xfId="0" applyNumberFormat="1" applyFont="1" applyFill="1" applyBorder="1" applyAlignment="1">
      <alignment horizontal="center" vertical="top" wrapText="1"/>
    </xf>
    <xf numFmtId="172" fontId="16" fillId="33" borderId="13" xfId="0" applyNumberFormat="1" applyFont="1" applyFill="1" applyBorder="1" applyAlignment="1">
      <alignment horizontal="center" vertical="top" wrapText="1"/>
    </xf>
    <xf numFmtId="172" fontId="4" fillId="36" borderId="13" xfId="0" applyNumberFormat="1" applyFont="1" applyFill="1" applyBorder="1" applyAlignment="1">
      <alignment horizontal="center" vertical="top" wrapText="1"/>
    </xf>
    <xf numFmtId="172" fontId="4" fillId="39" borderId="13" xfId="0" applyNumberFormat="1" applyFont="1" applyFill="1" applyBorder="1" applyAlignment="1">
      <alignment horizontal="center" vertical="top" wrapText="1"/>
    </xf>
    <xf numFmtId="172" fontId="6" fillId="39" borderId="13" xfId="0" applyNumberFormat="1" applyFont="1" applyFill="1" applyBorder="1" applyAlignment="1">
      <alignment horizontal="center" vertical="top" wrapText="1"/>
    </xf>
    <xf numFmtId="172" fontId="15" fillId="34" borderId="13" xfId="0" applyNumberFormat="1" applyFont="1" applyFill="1" applyBorder="1" applyAlignment="1">
      <alignment horizontal="center" vertical="top" wrapText="1"/>
    </xf>
    <xf numFmtId="172" fontId="20" fillId="33" borderId="13" xfId="0" applyNumberFormat="1" applyFont="1" applyFill="1" applyBorder="1" applyAlignment="1">
      <alignment horizontal="center" vertical="top" wrapText="1"/>
    </xf>
    <xf numFmtId="172" fontId="6" fillId="36" borderId="13" xfId="0" applyNumberFormat="1" applyFont="1" applyFill="1" applyBorder="1" applyAlignment="1">
      <alignment horizontal="center" vertical="top" wrapText="1"/>
    </xf>
    <xf numFmtId="172" fontId="6" fillId="37" borderId="13" xfId="0" applyNumberFormat="1" applyFont="1" applyFill="1" applyBorder="1" applyAlignment="1">
      <alignment horizontal="center" vertical="top" wrapText="1"/>
    </xf>
    <xf numFmtId="172" fontId="10" fillId="34" borderId="13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173" fontId="4" fillId="36" borderId="13" xfId="0" applyNumberFormat="1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left" vertical="top" wrapText="1"/>
    </xf>
    <xf numFmtId="14" fontId="4" fillId="36" borderId="10" xfId="0" applyNumberFormat="1" applyFont="1" applyFill="1" applyBorder="1" applyAlignment="1">
      <alignment horizontal="left" vertical="top" wrapText="1"/>
    </xf>
    <xf numFmtId="14" fontId="4" fillId="34" borderId="10" xfId="0" applyNumberFormat="1" applyFont="1" applyFill="1" applyBorder="1" applyAlignment="1">
      <alignment horizontal="center" vertical="top" wrapText="1"/>
    </xf>
    <xf numFmtId="14" fontId="9" fillId="33" borderId="10" xfId="0" applyNumberFormat="1" applyFont="1" applyFill="1" applyBorder="1" applyAlignment="1">
      <alignment horizontal="center" vertical="top" wrapText="1"/>
    </xf>
    <xf numFmtId="14" fontId="10" fillId="33" borderId="10" xfId="0" applyNumberFormat="1" applyFont="1" applyFill="1" applyBorder="1" applyAlignment="1">
      <alignment horizontal="center" vertical="top" wrapText="1"/>
    </xf>
    <xf numFmtId="14" fontId="16" fillId="33" borderId="10" xfId="0" applyNumberFormat="1" applyFont="1" applyFill="1" applyBorder="1" applyAlignment="1">
      <alignment horizontal="center" vertical="top" wrapText="1"/>
    </xf>
    <xf numFmtId="14" fontId="6" fillId="33" borderId="10" xfId="0" applyNumberFormat="1" applyFont="1" applyFill="1" applyBorder="1" applyAlignment="1">
      <alignment horizontal="center" vertical="top" wrapText="1"/>
    </xf>
    <xf numFmtId="14" fontId="4" fillId="36" borderId="10" xfId="0" applyNumberFormat="1" applyFont="1" applyFill="1" applyBorder="1" applyAlignment="1">
      <alignment horizontal="center" vertical="top" wrapText="1"/>
    </xf>
    <xf numFmtId="14" fontId="4" fillId="39" borderId="10" xfId="0" applyNumberFormat="1" applyFont="1" applyFill="1" applyBorder="1" applyAlignment="1">
      <alignment horizontal="center" vertical="top" wrapText="1"/>
    </xf>
    <xf numFmtId="14" fontId="5" fillId="34" borderId="10" xfId="0" applyNumberFormat="1" applyFont="1" applyFill="1" applyBorder="1" applyAlignment="1">
      <alignment horizontal="center" vertical="top" wrapText="1"/>
    </xf>
    <xf numFmtId="14" fontId="6" fillId="39" borderId="10" xfId="0" applyNumberFormat="1" applyFont="1" applyFill="1" applyBorder="1" applyAlignment="1">
      <alignment horizontal="center" vertical="top" wrapText="1"/>
    </xf>
    <xf numFmtId="14" fontId="5" fillId="38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4" fontId="15" fillId="34" borderId="10" xfId="0" applyNumberFormat="1" applyFont="1" applyFill="1" applyBorder="1" applyAlignment="1">
      <alignment horizontal="center" vertical="top" wrapText="1"/>
    </xf>
    <xf numFmtId="14" fontId="15" fillId="33" borderId="10" xfId="0" applyNumberFormat="1" applyFont="1" applyFill="1" applyBorder="1" applyAlignment="1">
      <alignment horizontal="center" vertical="top" wrapText="1"/>
    </xf>
    <xf numFmtId="14" fontId="20" fillId="33" borderId="10" xfId="0" applyNumberFormat="1" applyFont="1" applyFill="1" applyBorder="1" applyAlignment="1">
      <alignment horizontal="center" vertical="top" wrapText="1"/>
    </xf>
    <xf numFmtId="14" fontId="6" fillId="34" borderId="10" xfId="0" applyNumberFormat="1" applyFont="1" applyFill="1" applyBorder="1" applyAlignment="1">
      <alignment horizontal="center" vertical="top" wrapText="1"/>
    </xf>
    <xf numFmtId="14" fontId="6" fillId="36" borderId="10" xfId="0" applyNumberFormat="1" applyFont="1" applyFill="1" applyBorder="1" applyAlignment="1">
      <alignment horizontal="center" vertical="top" wrapText="1"/>
    </xf>
    <xf numFmtId="14" fontId="6" fillId="37" borderId="10" xfId="0" applyNumberFormat="1" applyFont="1" applyFill="1" applyBorder="1" applyAlignment="1">
      <alignment horizontal="center" vertical="top" wrapText="1"/>
    </xf>
    <xf numFmtId="14" fontId="10" fillId="34" borderId="10" xfId="0" applyNumberFormat="1" applyFont="1" applyFill="1" applyBorder="1" applyAlignment="1">
      <alignment horizontal="center" vertical="top" wrapText="1"/>
    </xf>
    <xf numFmtId="14" fontId="18" fillId="33" borderId="10" xfId="0" applyNumberFormat="1" applyFont="1" applyFill="1" applyBorder="1" applyAlignment="1">
      <alignment horizontal="center" vertical="top" wrapText="1"/>
    </xf>
    <xf numFmtId="14" fontId="4" fillId="37" borderId="10" xfId="0" applyNumberFormat="1" applyFont="1" applyFill="1" applyBorder="1" applyAlignment="1">
      <alignment horizontal="center" vertical="top" wrapText="1"/>
    </xf>
    <xf numFmtId="172" fontId="3" fillId="33" borderId="14" xfId="0" applyNumberFormat="1" applyFont="1" applyFill="1" applyBorder="1" applyAlignment="1">
      <alignment horizontal="center" vertical="top" wrapText="1"/>
    </xf>
    <xf numFmtId="172" fontId="0" fillId="33" borderId="14" xfId="0" applyNumberFormat="1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left" vertical="top" wrapText="1"/>
    </xf>
    <xf numFmtId="14" fontId="31" fillId="36" borderId="10" xfId="0" applyNumberFormat="1" applyFont="1" applyFill="1" applyBorder="1" applyAlignment="1">
      <alignment horizontal="center" vertical="top" wrapText="1"/>
    </xf>
    <xf numFmtId="0" fontId="25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5" borderId="13" xfId="0" applyFont="1" applyFill="1" applyBorder="1" applyAlignment="1">
      <alignment vertical="center"/>
    </xf>
    <xf numFmtId="0" fontId="8" fillId="38" borderId="13" xfId="0" applyFont="1" applyFill="1" applyBorder="1" applyAlignment="1">
      <alignment vertical="center"/>
    </xf>
    <xf numFmtId="0" fontId="25" fillId="33" borderId="13" xfId="0" applyFont="1" applyFill="1" applyBorder="1" applyAlignment="1">
      <alignment vertical="center"/>
    </xf>
    <xf numFmtId="0" fontId="26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vertical="center"/>
    </xf>
    <xf numFmtId="0" fontId="25" fillId="38" borderId="13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25" fillId="36" borderId="13" xfId="0" applyFont="1" applyFill="1" applyBorder="1" applyAlignment="1">
      <alignment horizontal="center" vertical="center"/>
    </xf>
    <xf numFmtId="0" fontId="25" fillId="39" borderId="13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172" fontId="25" fillId="35" borderId="13" xfId="0" applyNumberFormat="1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5" fillId="37" borderId="13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/>
    </xf>
    <xf numFmtId="0" fontId="11" fillId="35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/>
    </xf>
    <xf numFmtId="0" fontId="17" fillId="33" borderId="10" xfId="0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0" fontId="11" fillId="35" borderId="11" xfId="0" applyFont="1" applyFill="1" applyBorder="1" applyAlignment="1">
      <alignment horizontal="left" vertical="top" wrapText="1"/>
    </xf>
    <xf numFmtId="172" fontId="11" fillId="35" borderId="10" xfId="0" applyNumberFormat="1" applyFont="1" applyFill="1" applyBorder="1" applyAlignment="1">
      <alignment horizontal="center" vertical="top" wrapText="1"/>
    </xf>
    <xf numFmtId="172" fontId="11" fillId="35" borderId="13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172" fontId="18" fillId="34" borderId="10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left" vertical="top" wrapText="1"/>
    </xf>
    <xf numFmtId="172" fontId="5" fillId="35" borderId="10" xfId="0" applyNumberFormat="1" applyFont="1" applyFill="1" applyBorder="1" applyAlignment="1">
      <alignment horizontal="center" vertical="top" wrapText="1"/>
    </xf>
    <xf numFmtId="172" fontId="5" fillId="35" borderId="13" xfId="0" applyNumberFormat="1" applyFont="1" applyFill="1" applyBorder="1" applyAlignment="1">
      <alignment horizontal="center" vertical="top" wrapText="1"/>
    </xf>
    <xf numFmtId="14" fontId="5" fillId="35" borderId="10" xfId="0" applyNumberFormat="1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left" vertical="top" wrapText="1"/>
    </xf>
    <xf numFmtId="3" fontId="9" fillId="33" borderId="11" xfId="0" applyNumberFormat="1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71" fillId="33" borderId="10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center" vertical="top" wrapText="1"/>
    </xf>
    <xf numFmtId="172" fontId="21" fillId="33" borderId="10" xfId="0" applyNumberFormat="1" applyFont="1" applyFill="1" applyBorder="1" applyAlignment="1">
      <alignment horizontal="center" vertical="top" wrapText="1"/>
    </xf>
    <xf numFmtId="14" fontId="21" fillId="33" borderId="10" xfId="57" applyNumberFormat="1" applyFont="1" applyFill="1" applyBorder="1" applyAlignment="1">
      <alignment horizontal="center" vertical="top" wrapText="1"/>
      <protection/>
    </xf>
    <xf numFmtId="172" fontId="2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6" applyFont="1" applyFill="1" applyBorder="1" applyAlignment="1">
      <alignment horizontal="center" vertical="top" wrapText="1"/>
      <protection/>
    </xf>
    <xf numFmtId="0" fontId="4" fillId="33" borderId="10" xfId="0" applyNumberFormat="1" applyFont="1" applyFill="1" applyBorder="1" applyAlignment="1">
      <alignment horizontal="center" vertical="top"/>
    </xf>
    <xf numFmtId="173" fontId="4" fillId="33" borderId="10" xfId="0" applyNumberFormat="1" applyFont="1" applyFill="1" applyBorder="1" applyAlignment="1">
      <alignment horizontal="center" vertical="top"/>
    </xf>
    <xf numFmtId="173" fontId="4" fillId="33" borderId="13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172" fontId="0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8" borderId="10" xfId="0" applyNumberFormat="1" applyFont="1" applyFill="1" applyBorder="1" applyAlignment="1">
      <alignment horizontal="center" vertical="top" wrapText="1"/>
    </xf>
    <xf numFmtId="49" fontId="4" fillId="36" borderId="10" xfId="0" applyNumberFormat="1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172" fontId="24" fillId="33" borderId="0" xfId="0" applyNumberFormat="1" applyFont="1" applyFill="1" applyAlignment="1">
      <alignment horizontal="right" vertical="top" wrapText="1"/>
    </xf>
    <xf numFmtId="172" fontId="6" fillId="33" borderId="13" xfId="0" applyNumberFormat="1" applyFont="1" applyFill="1" applyBorder="1" applyAlignment="1">
      <alignment horizontal="center" vertical="top" wrapText="1"/>
    </xf>
    <xf numFmtId="0" fontId="4" fillId="0" borderId="0" xfId="52" applyNumberFormat="1" applyFont="1" applyFill="1" applyBorder="1" applyAlignment="1" applyProtection="1">
      <alignment vertical="top" wrapText="1"/>
      <protection/>
    </xf>
    <xf numFmtId="49" fontId="0" fillId="33" borderId="10" xfId="0" applyNumberFormat="1" applyFont="1" applyFill="1" applyBorder="1" applyAlignment="1">
      <alignment horizontal="center" vertical="top"/>
    </xf>
    <xf numFmtId="0" fontId="13" fillId="33" borderId="0" xfId="0" applyFont="1" applyFill="1" applyAlignment="1">
      <alignment horizontal="center" wrapText="1"/>
    </xf>
    <xf numFmtId="172" fontId="6" fillId="33" borderId="19" xfId="0" applyNumberFormat="1" applyFont="1" applyFill="1" applyBorder="1" applyAlignment="1">
      <alignment horizontal="center" vertical="top" wrapText="1"/>
    </xf>
    <xf numFmtId="172" fontId="6" fillId="33" borderId="20" xfId="0" applyNumberFormat="1" applyFont="1" applyFill="1" applyBorder="1" applyAlignment="1">
      <alignment horizontal="center" vertical="top" wrapText="1"/>
    </xf>
    <xf numFmtId="172" fontId="6" fillId="33" borderId="15" xfId="0" applyNumberFormat="1" applyFont="1" applyFill="1" applyBorder="1" applyAlignment="1">
      <alignment horizontal="center" vertical="top" wrapText="1"/>
    </xf>
    <xf numFmtId="172" fontId="6" fillId="33" borderId="21" xfId="0" applyNumberFormat="1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172" fontId="6" fillId="33" borderId="10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  <xf numFmtId="172" fontId="24" fillId="33" borderId="0" xfId="0" applyNumberFormat="1" applyFont="1" applyFill="1" applyAlignment="1">
      <alignment horizontal="right" vertical="top" wrapText="1"/>
    </xf>
    <xf numFmtId="0" fontId="5" fillId="33" borderId="1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top" wrapText="1"/>
    </xf>
    <xf numFmtId="0" fontId="24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/>
    </xf>
    <xf numFmtId="0" fontId="6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7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213"/>
  <sheetViews>
    <sheetView tabSelected="1" zoomScaleSheetLayoutView="75" zoomScalePageLayoutView="0" workbookViewId="0" topLeftCell="A1">
      <selection activeCell="B206" sqref="B206"/>
    </sheetView>
  </sheetViews>
  <sheetFormatPr defaultColWidth="9.00390625" defaultRowHeight="12.75"/>
  <cols>
    <col min="1" max="1" width="7.25390625" style="48" customWidth="1"/>
    <col min="2" max="2" width="113.875" style="29" customWidth="1"/>
    <col min="3" max="3" width="13.125" style="30" hidden="1" customWidth="1"/>
    <col min="4" max="4" width="11.75390625" style="30" hidden="1" customWidth="1"/>
    <col min="5" max="5" width="14.25390625" style="30" hidden="1" customWidth="1"/>
    <col min="6" max="6" width="13.625" style="30" hidden="1" customWidth="1"/>
    <col min="7" max="7" width="16.75390625" style="30" hidden="1" customWidth="1"/>
    <col min="8" max="8" width="13.75390625" style="30" hidden="1" customWidth="1"/>
    <col min="9" max="9" width="12.25390625" style="30" hidden="1" customWidth="1"/>
    <col min="10" max="10" width="14.875" style="30" hidden="1" customWidth="1"/>
    <col min="11" max="11" width="14.25390625" style="30" hidden="1" customWidth="1"/>
    <col min="12" max="12" width="15.00390625" style="30" hidden="1" customWidth="1"/>
    <col min="13" max="14" width="13.75390625" style="30" hidden="1" customWidth="1"/>
    <col min="15" max="16" width="14.75390625" style="30" hidden="1" customWidth="1"/>
    <col min="17" max="17" width="15.75390625" style="30" hidden="1" customWidth="1"/>
    <col min="18" max="18" width="21.625" style="31" hidden="1" customWidth="1"/>
    <col min="19" max="19" width="15.625" style="31" hidden="1" customWidth="1"/>
    <col min="20" max="20" width="23.625" style="31" hidden="1" customWidth="1"/>
    <col min="21" max="21" width="14.625" style="110" hidden="1" customWidth="1"/>
    <col min="22" max="22" width="16.75390625" style="251" hidden="1" customWidth="1"/>
    <col min="23" max="23" width="53.875" style="48" customWidth="1"/>
    <col min="24" max="16384" width="9.125" style="48" customWidth="1"/>
  </cols>
  <sheetData>
    <row r="1" spans="1:22" s="4" customFormat="1" ht="3" customHeight="1">
      <c r="A1" s="139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300"/>
      <c r="P1" s="300"/>
      <c r="Q1" s="300"/>
      <c r="R1" s="300"/>
      <c r="S1" s="287"/>
      <c r="T1" s="287"/>
      <c r="U1" s="108"/>
      <c r="V1" s="244"/>
    </row>
    <row r="2" spans="1:22" s="4" customFormat="1" ht="25.5" customHeight="1">
      <c r="A2" s="302"/>
      <c r="B2" s="302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7"/>
      <c r="N2" s="163"/>
      <c r="O2" s="164"/>
      <c r="P2" s="164"/>
      <c r="Q2" s="164"/>
      <c r="R2" s="164"/>
      <c r="S2" s="164"/>
      <c r="T2" s="164"/>
      <c r="U2" s="108"/>
      <c r="V2" s="244"/>
    </row>
    <row r="3" spans="1:22" s="5" customFormat="1" ht="26.25" customHeight="1">
      <c r="A3" s="303" t="s">
        <v>80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4"/>
    </row>
    <row r="4" spans="1:22" s="9" customFormat="1" ht="18.75" customHeight="1" hidden="1">
      <c r="A4" s="139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109"/>
      <c r="V4" s="245"/>
    </row>
    <row r="5" spans="1:22" s="11" customFormat="1" ht="19.5" customHeight="1">
      <c r="A5" s="305" t="s">
        <v>54</v>
      </c>
      <c r="B5" s="306"/>
      <c r="C5" s="298" t="s">
        <v>0</v>
      </c>
      <c r="D5" s="298" t="s">
        <v>1</v>
      </c>
      <c r="E5" s="298" t="s">
        <v>2</v>
      </c>
      <c r="F5" s="298" t="s">
        <v>3</v>
      </c>
      <c r="G5" s="298" t="s">
        <v>4</v>
      </c>
      <c r="H5" s="298" t="s">
        <v>5</v>
      </c>
      <c r="I5" s="298" t="s">
        <v>6</v>
      </c>
      <c r="J5" s="298" t="s">
        <v>7</v>
      </c>
      <c r="K5" s="298" t="s">
        <v>8</v>
      </c>
      <c r="L5" s="298" t="s">
        <v>9</v>
      </c>
      <c r="M5" s="298" t="s">
        <v>45</v>
      </c>
      <c r="N5" s="298"/>
      <c r="O5" s="298"/>
      <c r="P5" s="298"/>
      <c r="Q5" s="298"/>
      <c r="R5" s="299"/>
      <c r="S5" s="292" t="s">
        <v>59</v>
      </c>
      <c r="T5" s="292" t="s">
        <v>62</v>
      </c>
      <c r="U5" s="294" t="s">
        <v>60</v>
      </c>
      <c r="V5" s="296" t="s">
        <v>51</v>
      </c>
    </row>
    <row r="6" spans="1:22" s="11" customFormat="1" ht="25.5" customHeight="1">
      <c r="A6" s="307"/>
      <c r="B6" s="30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 t="s">
        <v>46</v>
      </c>
      <c r="N6" s="298"/>
      <c r="O6" s="298"/>
      <c r="P6" s="298"/>
      <c r="Q6" s="298"/>
      <c r="R6" s="299"/>
      <c r="S6" s="293"/>
      <c r="T6" s="293"/>
      <c r="U6" s="295"/>
      <c r="V6" s="297"/>
    </row>
    <row r="7" spans="1:22" s="11" customFormat="1" ht="15" customHeight="1" hidden="1">
      <c r="A7" s="307"/>
      <c r="B7" s="30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 t="s">
        <v>10</v>
      </c>
      <c r="N7" s="298" t="s">
        <v>11</v>
      </c>
      <c r="O7" s="298"/>
      <c r="P7" s="298"/>
      <c r="Q7" s="298"/>
      <c r="R7" s="299" t="s">
        <v>51</v>
      </c>
      <c r="S7" s="286"/>
      <c r="T7" s="286"/>
      <c r="U7" s="215"/>
      <c r="V7" s="142"/>
    </row>
    <row r="8" spans="1:22" s="11" customFormat="1" ht="69" customHeight="1" hidden="1">
      <c r="A8" s="309"/>
      <c r="B8" s="310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86" t="s">
        <v>12</v>
      </c>
      <c r="O8" s="286" t="s">
        <v>50</v>
      </c>
      <c r="P8" s="286" t="s">
        <v>13</v>
      </c>
      <c r="Q8" s="286" t="s">
        <v>47</v>
      </c>
      <c r="R8" s="299"/>
      <c r="S8" s="286"/>
      <c r="T8" s="286"/>
      <c r="U8" s="215"/>
      <c r="V8" s="142"/>
    </row>
    <row r="9" spans="1:22" s="10" customFormat="1" ht="12.75">
      <c r="A9" s="162"/>
      <c r="B9" s="161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0"/>
      <c r="M9" s="50">
        <v>2</v>
      </c>
      <c r="N9" s="50">
        <v>3</v>
      </c>
      <c r="O9" s="50">
        <v>4</v>
      </c>
      <c r="P9" s="50">
        <v>5</v>
      </c>
      <c r="Q9" s="50">
        <v>6</v>
      </c>
      <c r="R9" s="167">
        <v>7</v>
      </c>
      <c r="S9" s="50">
        <v>2</v>
      </c>
      <c r="T9" s="50">
        <v>3</v>
      </c>
      <c r="U9" s="167">
        <v>3</v>
      </c>
      <c r="V9" s="143"/>
    </row>
    <row r="10" spans="1:22" s="13" customFormat="1" ht="23.25" customHeight="1" hidden="1">
      <c r="A10" s="129"/>
      <c r="B10" s="112" t="s">
        <v>14</v>
      </c>
      <c r="C10" s="51"/>
      <c r="D10" s="51"/>
      <c r="E10" s="51"/>
      <c r="F10" s="51"/>
      <c r="G10" s="51">
        <f>G11+G72</f>
        <v>0</v>
      </c>
      <c r="H10" s="51">
        <f>H11+H72</f>
        <v>0</v>
      </c>
      <c r="I10" s="51"/>
      <c r="J10" s="51">
        <f>J11+J72</f>
        <v>0</v>
      </c>
      <c r="K10" s="51">
        <f>K11+K72</f>
        <v>0</v>
      </c>
      <c r="L10" s="51">
        <f>L11+L72</f>
        <v>0</v>
      </c>
      <c r="M10" s="51">
        <f>M16+M20+M24+M25+M26+M27+M43+M52+M56+M57+M58+M59+M65+M66+M70+M99+M115+M116+M124+M133+M134+M135+M136+M138+M139+M140+M142+M145+M146+M147+M148+M149+M157+M158+M159+M162+M163+M167+M174+M177+M179+M180+M182+M190+M191+M192+M199+M200</f>
        <v>940509.781555062</v>
      </c>
      <c r="N10" s="51">
        <f>N16+N20+N24+N25+N26+N27+N43+N52+N56+N57+N58+N59+N65+N66+N70+N99+N115+N116+N124+N133+N134+N135+N136+N138+N139+N140+N142+N145+N146+N147+N148+N149+N157+N158+N159+N162+N163+N167+N174+N177+N179+N180+N182+N190+N191+N192+N199+N200</f>
        <v>129300</v>
      </c>
      <c r="O10" s="51">
        <f>O16+O20+O24+O25+O26+O27+O43+O52+O56+O57+O58+O59+O65+O66+O70+O99+O115+O116+O124+O133+O134+O135+O136+O138+O139+O140+O142+O145+O146+O147+O148+O149+O157+O158+O159+O162+O163+O167+O174+O177+O179+O180+O182+O190+O191+O192+O199+O200</f>
        <v>756198.2100000001</v>
      </c>
      <c r="P10" s="51">
        <f>P16+P20+P24+P25+P26+P27+P43+P52+P56+P57+P58+P59+P65+P66+P70+P99+P115+P116+P124+P133+P134+P135+P136+P138+P139+P140+P142+P145+P146+P147+P148+P149+P157+P158+P159+P162+P163+P167+P174+P177+P179+P180+P182+P190+P191+P192+P199+P200</f>
        <v>0</v>
      </c>
      <c r="Q10" s="51">
        <f>Q16+Q20+Q24+Q25+Q26+Q27+Q43+Q52+Q56+Q57+Q58+Q59+Q65+Q66+Q70+Q99+Q115+Q116+Q124+Q133+Q134+Q135+Q136+Q138+Q139+Q140+Q142+Q145+Q146+Q147+Q148+Q149+Q157+Q158+Q159+Q162+Q163+Q167+Q174+Q177+Q179+Q180+Q182+Q190+Q191+Q192+Q199+Q200</f>
        <v>55011.57155506201</v>
      </c>
      <c r="R10" s="168"/>
      <c r="S10" s="51"/>
      <c r="T10" s="51"/>
      <c r="U10" s="216"/>
      <c r="V10" s="147"/>
    </row>
    <row r="11" spans="1:22" s="16" customFormat="1" ht="37.5" customHeight="1" hidden="1">
      <c r="A11" s="130"/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51"/>
      <c r="N11" s="253"/>
      <c r="O11" s="253"/>
      <c r="P11" s="253"/>
      <c r="Q11" s="253"/>
      <c r="R11" s="254"/>
      <c r="S11" s="253"/>
      <c r="T11" s="253"/>
      <c r="U11" s="217"/>
      <c r="V11" s="246"/>
    </row>
    <row r="12" spans="1:22" s="33" customFormat="1" ht="28.5" customHeight="1" hidden="1">
      <c r="A12" s="131"/>
      <c r="B12" s="11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1"/>
      <c r="N12" s="52"/>
      <c r="O12" s="52"/>
      <c r="P12" s="52"/>
      <c r="Q12" s="52"/>
      <c r="R12" s="169"/>
      <c r="S12" s="52"/>
      <c r="T12" s="52"/>
      <c r="U12" s="218"/>
      <c r="V12" s="156"/>
    </row>
    <row r="13" spans="1:22" s="4" customFormat="1" ht="48.75" customHeight="1" hidden="1">
      <c r="A13" s="132"/>
      <c r="B13" s="112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68"/>
      <c r="S13" s="51"/>
      <c r="T13" s="51"/>
      <c r="U13" s="219"/>
      <c r="V13" s="143"/>
    </row>
    <row r="14" spans="1:22" s="17" customFormat="1" ht="53.25" customHeight="1" hidden="1">
      <c r="A14" s="133"/>
      <c r="B14" s="114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168"/>
      <c r="S14" s="51"/>
      <c r="T14" s="51"/>
      <c r="U14" s="220"/>
      <c r="V14" s="247"/>
    </row>
    <row r="15" spans="1:22" s="17" customFormat="1" ht="69.75" customHeight="1" hidden="1">
      <c r="A15" s="133"/>
      <c r="B15" s="114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68"/>
      <c r="S15" s="51"/>
      <c r="T15" s="51"/>
      <c r="U15" s="220"/>
      <c r="V15" s="247"/>
    </row>
    <row r="16" spans="1:22" s="34" customFormat="1" ht="36" customHeight="1" hidden="1">
      <c r="A16" s="142"/>
      <c r="B16" s="115"/>
      <c r="C16" s="49"/>
      <c r="D16" s="54"/>
      <c r="E16" s="49"/>
      <c r="F16" s="49"/>
      <c r="G16" s="49"/>
      <c r="H16" s="49"/>
      <c r="I16" s="49"/>
      <c r="J16" s="49"/>
      <c r="K16" s="54"/>
      <c r="L16" s="54"/>
      <c r="M16" s="51"/>
      <c r="N16" s="55"/>
      <c r="O16" s="49"/>
      <c r="P16" s="54"/>
      <c r="Q16" s="55"/>
      <c r="R16" s="170"/>
      <c r="S16" s="56"/>
      <c r="T16" s="56"/>
      <c r="U16" s="221"/>
      <c r="V16" s="248"/>
    </row>
    <row r="17" spans="1:22" s="4" customFormat="1" ht="39" customHeight="1" hidden="1">
      <c r="A17" s="143"/>
      <c r="B17" s="112"/>
      <c r="C17" s="49"/>
      <c r="D17" s="49"/>
      <c r="E17" s="49"/>
      <c r="F17" s="49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68"/>
      <c r="S17" s="51"/>
      <c r="T17" s="51"/>
      <c r="U17" s="219"/>
      <c r="V17" s="143"/>
    </row>
    <row r="18" spans="1:22" s="18" customFormat="1" ht="79.5" customHeight="1" hidden="1">
      <c r="A18" s="142"/>
      <c r="B18" s="11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168"/>
      <c r="S18" s="51"/>
      <c r="T18" s="51"/>
      <c r="U18" s="220"/>
      <c r="V18" s="249"/>
    </row>
    <row r="19" spans="1:22" s="19" customFormat="1" ht="65.25" customHeight="1" hidden="1">
      <c r="A19" s="144"/>
      <c r="B19" s="11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1"/>
      <c r="N19" s="57"/>
      <c r="O19" s="57"/>
      <c r="P19" s="57"/>
      <c r="Q19" s="57"/>
      <c r="R19" s="171"/>
      <c r="S19" s="57"/>
      <c r="T19" s="57"/>
      <c r="U19" s="222"/>
      <c r="V19" s="250"/>
    </row>
    <row r="20" spans="1:22" s="19" customFormat="1" ht="36" customHeight="1" hidden="1">
      <c r="A20" s="143"/>
      <c r="B20" s="117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1"/>
      <c r="N20" s="49"/>
      <c r="O20" s="49"/>
      <c r="P20" s="49"/>
      <c r="Q20" s="49"/>
      <c r="R20" s="255"/>
      <c r="S20" s="87"/>
      <c r="T20" s="87"/>
      <c r="U20" s="222"/>
      <c r="V20" s="250"/>
    </row>
    <row r="21" spans="1:22" s="28" customFormat="1" ht="18.75" hidden="1">
      <c r="A21" s="145"/>
      <c r="B21" s="11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1">
        <f>N21+O21+Q21</f>
        <v>0</v>
      </c>
      <c r="N21" s="52"/>
      <c r="O21" s="52"/>
      <c r="P21" s="52"/>
      <c r="Q21" s="52"/>
      <c r="R21" s="169"/>
      <c r="S21" s="52"/>
      <c r="T21" s="52"/>
      <c r="U21" s="223"/>
      <c r="V21" s="145"/>
    </row>
    <row r="22" spans="1:22" s="12" customFormat="1" ht="39" customHeight="1" hidden="1">
      <c r="A22" s="146"/>
      <c r="B22" s="112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1">
        <f>N22+O22+Q22</f>
        <v>0</v>
      </c>
      <c r="N22" s="55"/>
      <c r="O22" s="55"/>
      <c r="P22" s="55"/>
      <c r="Q22" s="55"/>
      <c r="R22" s="172"/>
      <c r="S22" s="55"/>
      <c r="T22" s="55"/>
      <c r="U22" s="224"/>
      <c r="V22" s="149"/>
    </row>
    <row r="23" spans="1:22" s="13" customFormat="1" ht="69.75" customHeight="1" hidden="1">
      <c r="A23" s="142"/>
      <c r="B23" s="11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>
        <f>N23+O23+Q23</f>
        <v>0</v>
      </c>
      <c r="N23" s="51"/>
      <c r="O23" s="51"/>
      <c r="P23" s="51"/>
      <c r="Q23" s="51"/>
      <c r="R23" s="168"/>
      <c r="S23" s="51"/>
      <c r="T23" s="51"/>
      <c r="U23" s="216"/>
      <c r="V23" s="147"/>
    </row>
    <row r="24" spans="1:22" s="13" customFormat="1" ht="24" customHeight="1" hidden="1">
      <c r="A24" s="142"/>
      <c r="B24" s="118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49"/>
      <c r="O24" s="49"/>
      <c r="P24" s="49"/>
      <c r="Q24" s="49"/>
      <c r="R24" s="168"/>
      <c r="S24" s="51"/>
      <c r="T24" s="51"/>
      <c r="U24" s="216"/>
      <c r="V24" s="147"/>
    </row>
    <row r="25" spans="1:22" s="13" customFormat="1" ht="39.75" customHeight="1" hidden="1">
      <c r="A25" s="147"/>
      <c r="B25" s="118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49"/>
      <c r="O25" s="49"/>
      <c r="P25" s="49"/>
      <c r="Q25" s="49"/>
      <c r="R25" s="173"/>
      <c r="S25" s="49"/>
      <c r="T25" s="49"/>
      <c r="U25" s="216"/>
      <c r="V25" s="147"/>
    </row>
    <row r="26" spans="1:22" s="15" customFormat="1" ht="21" customHeight="1" hidden="1">
      <c r="A26" s="142"/>
      <c r="B26" s="118"/>
      <c r="C26" s="58"/>
      <c r="D26" s="58"/>
      <c r="E26" s="58"/>
      <c r="F26" s="58"/>
      <c r="G26" s="59"/>
      <c r="H26" s="49"/>
      <c r="I26" s="49"/>
      <c r="J26" s="49"/>
      <c r="K26" s="49"/>
      <c r="L26" s="49"/>
      <c r="M26" s="51"/>
      <c r="N26" s="49"/>
      <c r="O26" s="49"/>
      <c r="P26" s="49"/>
      <c r="Q26" s="49"/>
      <c r="R26" s="174"/>
      <c r="S26" s="191"/>
      <c r="T26" s="83"/>
      <c r="U26" s="215"/>
      <c r="V26" s="142"/>
    </row>
    <row r="27" spans="1:22" s="15" customFormat="1" ht="25.5" customHeight="1" hidden="1">
      <c r="A27" s="142"/>
      <c r="B27" s="119"/>
      <c r="C27" s="58"/>
      <c r="D27" s="58"/>
      <c r="E27" s="58"/>
      <c r="F27" s="58"/>
      <c r="G27" s="59"/>
      <c r="H27" s="49"/>
      <c r="I27" s="49"/>
      <c r="J27" s="49"/>
      <c r="K27" s="49"/>
      <c r="L27" s="49"/>
      <c r="M27" s="51"/>
      <c r="N27" s="49"/>
      <c r="O27" s="49"/>
      <c r="P27" s="49"/>
      <c r="Q27" s="49"/>
      <c r="R27" s="175"/>
      <c r="S27" s="192"/>
      <c r="T27" s="91"/>
      <c r="U27" s="215"/>
      <c r="V27" s="142"/>
    </row>
    <row r="28" spans="1:22" s="15" customFormat="1" ht="18.75" hidden="1">
      <c r="A28" s="142"/>
      <c r="B28" s="119"/>
      <c r="C28" s="58"/>
      <c r="D28" s="58"/>
      <c r="E28" s="58"/>
      <c r="F28" s="58"/>
      <c r="G28" s="58"/>
      <c r="H28" s="49"/>
      <c r="I28" s="49"/>
      <c r="J28" s="49"/>
      <c r="K28" s="49"/>
      <c r="L28" s="49"/>
      <c r="M28" s="51"/>
      <c r="N28" s="51"/>
      <c r="O28" s="51"/>
      <c r="P28" s="51"/>
      <c r="Q28" s="51"/>
      <c r="R28" s="176"/>
      <c r="S28" s="193"/>
      <c r="T28" s="201"/>
      <c r="U28" s="215"/>
      <c r="V28" s="142"/>
    </row>
    <row r="29" spans="1:22" s="15" customFormat="1" ht="18.75" hidden="1">
      <c r="A29" s="142"/>
      <c r="B29" s="11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1"/>
      <c r="N29" s="60"/>
      <c r="O29" s="60"/>
      <c r="P29" s="60"/>
      <c r="Q29" s="60"/>
      <c r="R29" s="177"/>
      <c r="S29" s="194"/>
      <c r="T29" s="203"/>
      <c r="U29" s="215"/>
      <c r="V29" s="142"/>
    </row>
    <row r="30" spans="1:22" s="15" customFormat="1" ht="18.75" hidden="1">
      <c r="A30" s="142"/>
      <c r="B30" s="120"/>
      <c r="C30" s="286"/>
      <c r="D30" s="286"/>
      <c r="E30" s="286"/>
      <c r="F30" s="61"/>
      <c r="G30" s="53"/>
      <c r="H30" s="286"/>
      <c r="I30" s="286"/>
      <c r="J30" s="286"/>
      <c r="K30" s="286"/>
      <c r="L30" s="286"/>
      <c r="M30" s="51"/>
      <c r="N30" s="286"/>
      <c r="O30" s="286"/>
      <c r="P30" s="286"/>
      <c r="Q30" s="286"/>
      <c r="R30" s="288"/>
      <c r="S30" s="195"/>
      <c r="T30" s="91"/>
      <c r="U30" s="215"/>
      <c r="V30" s="142"/>
    </row>
    <row r="31" spans="1:22" s="15" customFormat="1" ht="18.75" hidden="1">
      <c r="A31" s="142"/>
      <c r="B31" s="120"/>
      <c r="C31" s="286"/>
      <c r="D31" s="286"/>
      <c r="E31" s="286"/>
      <c r="F31" s="61"/>
      <c r="G31" s="53"/>
      <c r="H31" s="286"/>
      <c r="I31" s="286"/>
      <c r="J31" s="286"/>
      <c r="K31" s="286"/>
      <c r="L31" s="286"/>
      <c r="M31" s="51"/>
      <c r="N31" s="286"/>
      <c r="O31" s="286"/>
      <c r="P31" s="286"/>
      <c r="Q31" s="286"/>
      <c r="R31" s="288"/>
      <c r="S31" s="195"/>
      <c r="T31" s="91"/>
      <c r="U31" s="215"/>
      <c r="V31" s="142"/>
    </row>
    <row r="32" spans="1:22" s="15" customFormat="1" ht="18.75" hidden="1">
      <c r="A32" s="142"/>
      <c r="B32" s="120"/>
      <c r="C32" s="286"/>
      <c r="D32" s="286"/>
      <c r="E32" s="286"/>
      <c r="F32" s="61"/>
      <c r="G32" s="53"/>
      <c r="H32" s="286"/>
      <c r="I32" s="286"/>
      <c r="J32" s="286"/>
      <c r="K32" s="286"/>
      <c r="L32" s="286"/>
      <c r="M32" s="51"/>
      <c r="N32" s="286"/>
      <c r="O32" s="286"/>
      <c r="P32" s="286"/>
      <c r="Q32" s="286"/>
      <c r="R32" s="288"/>
      <c r="S32" s="195"/>
      <c r="T32" s="91"/>
      <c r="U32" s="215"/>
      <c r="V32" s="142"/>
    </row>
    <row r="33" spans="1:22" s="15" customFormat="1" ht="18.75" hidden="1">
      <c r="A33" s="142"/>
      <c r="B33" s="120"/>
      <c r="C33" s="286"/>
      <c r="D33" s="286"/>
      <c r="E33" s="286"/>
      <c r="F33" s="61"/>
      <c r="G33" s="53"/>
      <c r="H33" s="286"/>
      <c r="I33" s="286"/>
      <c r="J33" s="286"/>
      <c r="K33" s="286"/>
      <c r="L33" s="286"/>
      <c r="M33" s="51"/>
      <c r="N33" s="286"/>
      <c r="O33" s="286"/>
      <c r="P33" s="286"/>
      <c r="Q33" s="286"/>
      <c r="R33" s="288"/>
      <c r="S33" s="195"/>
      <c r="T33" s="91"/>
      <c r="U33" s="215"/>
      <c r="V33" s="142"/>
    </row>
    <row r="34" spans="1:22" s="15" customFormat="1" ht="18.75" hidden="1">
      <c r="A34" s="142"/>
      <c r="B34" s="120"/>
      <c r="C34" s="286"/>
      <c r="D34" s="286"/>
      <c r="E34" s="286"/>
      <c r="F34" s="61"/>
      <c r="G34" s="53"/>
      <c r="H34" s="286"/>
      <c r="I34" s="286"/>
      <c r="J34" s="286"/>
      <c r="K34" s="286"/>
      <c r="L34" s="286"/>
      <c r="M34" s="51"/>
      <c r="N34" s="286"/>
      <c r="O34" s="286"/>
      <c r="P34" s="286"/>
      <c r="Q34" s="286"/>
      <c r="R34" s="288"/>
      <c r="S34" s="195"/>
      <c r="T34" s="91"/>
      <c r="U34" s="215"/>
      <c r="V34" s="142"/>
    </row>
    <row r="35" spans="1:22" s="15" customFormat="1" ht="18.75" hidden="1">
      <c r="A35" s="142"/>
      <c r="B35" s="120"/>
      <c r="C35" s="286"/>
      <c r="D35" s="286"/>
      <c r="E35" s="286"/>
      <c r="F35" s="61"/>
      <c r="G35" s="53"/>
      <c r="H35" s="286"/>
      <c r="I35" s="286"/>
      <c r="J35" s="286"/>
      <c r="K35" s="286"/>
      <c r="L35" s="286"/>
      <c r="M35" s="51"/>
      <c r="N35" s="286"/>
      <c r="O35" s="286"/>
      <c r="P35" s="286"/>
      <c r="Q35" s="286"/>
      <c r="R35" s="288"/>
      <c r="S35" s="195"/>
      <c r="T35" s="91"/>
      <c r="U35" s="215"/>
      <c r="V35" s="142"/>
    </row>
    <row r="36" spans="1:22" s="15" customFormat="1" ht="18.75" hidden="1">
      <c r="A36" s="142"/>
      <c r="B36" s="120"/>
      <c r="C36" s="286"/>
      <c r="D36" s="286"/>
      <c r="E36" s="286"/>
      <c r="F36" s="61"/>
      <c r="G36" s="53"/>
      <c r="H36" s="286"/>
      <c r="I36" s="286"/>
      <c r="J36" s="286"/>
      <c r="K36" s="286"/>
      <c r="L36" s="286"/>
      <c r="M36" s="51"/>
      <c r="N36" s="286"/>
      <c r="O36" s="286"/>
      <c r="P36" s="286"/>
      <c r="Q36" s="286"/>
      <c r="R36" s="288"/>
      <c r="S36" s="195"/>
      <c r="T36" s="91"/>
      <c r="U36" s="215"/>
      <c r="V36" s="142"/>
    </row>
    <row r="37" spans="1:22" s="15" customFormat="1" ht="18.75" hidden="1">
      <c r="A37" s="142"/>
      <c r="B37" s="120"/>
      <c r="C37" s="286"/>
      <c r="D37" s="286"/>
      <c r="E37" s="286"/>
      <c r="F37" s="61"/>
      <c r="G37" s="53"/>
      <c r="H37" s="286"/>
      <c r="I37" s="286"/>
      <c r="J37" s="286"/>
      <c r="K37" s="286"/>
      <c r="L37" s="286"/>
      <c r="M37" s="51"/>
      <c r="N37" s="286"/>
      <c r="O37" s="286"/>
      <c r="P37" s="286"/>
      <c r="Q37" s="286"/>
      <c r="R37" s="288"/>
      <c r="S37" s="195"/>
      <c r="T37" s="91"/>
      <c r="U37" s="215"/>
      <c r="V37" s="142"/>
    </row>
    <row r="38" spans="1:22" s="15" customFormat="1" ht="18.75" hidden="1">
      <c r="A38" s="142"/>
      <c r="B38" s="120"/>
      <c r="C38" s="286"/>
      <c r="D38" s="286"/>
      <c r="E38" s="286"/>
      <c r="F38" s="61"/>
      <c r="G38" s="53"/>
      <c r="H38" s="286"/>
      <c r="I38" s="286"/>
      <c r="J38" s="286"/>
      <c r="K38" s="286"/>
      <c r="L38" s="286"/>
      <c r="M38" s="51"/>
      <c r="N38" s="286"/>
      <c r="O38" s="286"/>
      <c r="P38" s="286"/>
      <c r="Q38" s="286"/>
      <c r="R38" s="288"/>
      <c r="S38" s="195"/>
      <c r="T38" s="91"/>
      <c r="U38" s="215"/>
      <c r="V38" s="142"/>
    </row>
    <row r="39" spans="1:22" s="15" customFormat="1" ht="18.75" hidden="1">
      <c r="A39" s="142"/>
      <c r="B39" s="121"/>
      <c r="C39" s="286"/>
      <c r="D39" s="286"/>
      <c r="E39" s="286"/>
      <c r="F39" s="61"/>
      <c r="G39" s="53"/>
      <c r="H39" s="286"/>
      <c r="I39" s="286"/>
      <c r="J39" s="286"/>
      <c r="K39" s="286"/>
      <c r="L39" s="286"/>
      <c r="M39" s="51"/>
      <c r="N39" s="286"/>
      <c r="O39" s="286"/>
      <c r="P39" s="286"/>
      <c r="Q39" s="286"/>
      <c r="R39" s="288"/>
      <c r="S39" s="195"/>
      <c r="T39" s="91"/>
      <c r="U39" s="215"/>
      <c r="V39" s="142"/>
    </row>
    <row r="40" spans="1:22" s="15" customFormat="1" ht="18.75" hidden="1">
      <c r="A40" s="142"/>
      <c r="B40" s="120"/>
      <c r="C40" s="286"/>
      <c r="D40" s="286"/>
      <c r="E40" s="286"/>
      <c r="F40" s="61"/>
      <c r="G40" s="53"/>
      <c r="H40" s="286"/>
      <c r="I40" s="286"/>
      <c r="J40" s="286"/>
      <c r="K40" s="286"/>
      <c r="L40" s="286"/>
      <c r="M40" s="51"/>
      <c r="N40" s="286"/>
      <c r="O40" s="286"/>
      <c r="P40" s="286"/>
      <c r="Q40" s="286"/>
      <c r="R40" s="288"/>
      <c r="S40" s="195"/>
      <c r="T40" s="91"/>
      <c r="U40" s="215"/>
      <c r="V40" s="142"/>
    </row>
    <row r="41" spans="1:22" s="15" customFormat="1" ht="18.75" hidden="1">
      <c r="A41" s="142"/>
      <c r="B41" s="120"/>
      <c r="C41" s="286"/>
      <c r="D41" s="286"/>
      <c r="E41" s="286"/>
      <c r="F41" s="61"/>
      <c r="G41" s="53"/>
      <c r="H41" s="286"/>
      <c r="I41" s="286"/>
      <c r="J41" s="286"/>
      <c r="K41" s="286"/>
      <c r="L41" s="286"/>
      <c r="M41" s="51"/>
      <c r="N41" s="286"/>
      <c r="O41" s="286"/>
      <c r="P41" s="286"/>
      <c r="Q41" s="286"/>
      <c r="R41" s="288"/>
      <c r="S41" s="195"/>
      <c r="T41" s="91"/>
      <c r="U41" s="215"/>
      <c r="V41" s="142"/>
    </row>
    <row r="42" spans="1:22" s="15" customFormat="1" ht="18.75" hidden="1">
      <c r="A42" s="142"/>
      <c r="B42" s="120"/>
      <c r="C42" s="286"/>
      <c r="D42" s="286"/>
      <c r="E42" s="286"/>
      <c r="F42" s="61"/>
      <c r="G42" s="53"/>
      <c r="H42" s="286"/>
      <c r="I42" s="286"/>
      <c r="J42" s="286"/>
      <c r="K42" s="286"/>
      <c r="L42" s="286"/>
      <c r="M42" s="51"/>
      <c r="N42" s="286"/>
      <c r="O42" s="286"/>
      <c r="P42" s="286"/>
      <c r="Q42" s="286"/>
      <c r="R42" s="288"/>
      <c r="S42" s="195"/>
      <c r="T42" s="91"/>
      <c r="U42" s="215"/>
      <c r="V42" s="142"/>
    </row>
    <row r="43" spans="1:22" s="20" customFormat="1" ht="51" customHeight="1" hidden="1">
      <c r="A43" s="148"/>
      <c r="B43" s="122"/>
      <c r="C43" s="62"/>
      <c r="D43" s="62"/>
      <c r="E43" s="62"/>
      <c r="F43" s="63"/>
      <c r="G43" s="64"/>
      <c r="H43" s="62"/>
      <c r="I43" s="62"/>
      <c r="J43" s="62"/>
      <c r="K43" s="62"/>
      <c r="L43" s="62"/>
      <c r="M43" s="51"/>
      <c r="N43" s="62"/>
      <c r="O43" s="62"/>
      <c r="P43" s="62"/>
      <c r="Q43" s="62"/>
      <c r="R43" s="178"/>
      <c r="S43" s="196"/>
      <c r="T43" s="196"/>
      <c r="U43" s="225"/>
      <c r="V43" s="148"/>
    </row>
    <row r="44" spans="1:22" s="36" customFormat="1" ht="66" customHeight="1" hidden="1">
      <c r="A44" s="140"/>
      <c r="B44" s="123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51"/>
      <c r="N44" s="66"/>
      <c r="O44" s="66"/>
      <c r="P44" s="66"/>
      <c r="Q44" s="66"/>
      <c r="R44" s="179"/>
      <c r="S44" s="197"/>
      <c r="T44" s="197"/>
      <c r="U44" s="226"/>
      <c r="V44" s="140"/>
    </row>
    <row r="45" spans="1:22" s="14" customFormat="1" ht="18.75" hidden="1">
      <c r="A45" s="146"/>
      <c r="B45" s="11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172"/>
      <c r="S45" s="198"/>
      <c r="T45" s="198"/>
      <c r="U45" s="227"/>
      <c r="V45" s="146"/>
    </row>
    <row r="46" spans="1:22" s="15" customFormat="1" ht="18.75" hidden="1">
      <c r="A46" s="142"/>
      <c r="B46" s="112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173"/>
      <c r="S46" s="91"/>
      <c r="T46" s="91"/>
      <c r="U46" s="215"/>
      <c r="V46" s="142"/>
    </row>
    <row r="47" spans="1:22" s="36" customFormat="1" ht="18.75" hidden="1">
      <c r="A47" s="140"/>
      <c r="B47" s="124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51"/>
      <c r="N47" s="69"/>
      <c r="O47" s="69"/>
      <c r="P47" s="69"/>
      <c r="Q47" s="69"/>
      <c r="R47" s="180"/>
      <c r="S47" s="199"/>
      <c r="T47" s="197"/>
      <c r="U47" s="226"/>
      <c r="V47" s="140"/>
    </row>
    <row r="48" spans="1:22" s="28" customFormat="1" ht="18.75" hidden="1">
      <c r="A48" s="145"/>
      <c r="B48" s="11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1"/>
      <c r="N48" s="52"/>
      <c r="O48" s="52"/>
      <c r="P48" s="52"/>
      <c r="Q48" s="52"/>
      <c r="R48" s="169"/>
      <c r="S48" s="200"/>
      <c r="T48" s="200"/>
      <c r="U48" s="228"/>
      <c r="V48" s="145"/>
    </row>
    <row r="49" spans="1:22" s="12" customFormat="1" ht="24.75" customHeight="1" hidden="1">
      <c r="A49" s="149"/>
      <c r="B49" s="112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1"/>
      <c r="N49" s="55"/>
      <c r="O49" s="55"/>
      <c r="P49" s="55"/>
      <c r="Q49" s="55"/>
      <c r="R49" s="172"/>
      <c r="S49" s="198"/>
      <c r="T49" s="198"/>
      <c r="U49" s="227"/>
      <c r="V49" s="149"/>
    </row>
    <row r="50" spans="1:22" s="13" customFormat="1" ht="48" customHeight="1" hidden="1">
      <c r="A50" s="147"/>
      <c r="B50" s="112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168"/>
      <c r="S50" s="201"/>
      <c r="T50" s="201"/>
      <c r="U50" s="215"/>
      <c r="V50" s="147"/>
    </row>
    <row r="51" spans="1:22" s="21" customFormat="1" ht="48.75" customHeight="1" hidden="1">
      <c r="A51" s="150"/>
      <c r="B51" s="116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51"/>
      <c r="N51" s="68"/>
      <c r="O51" s="68"/>
      <c r="P51" s="68"/>
      <c r="Q51" s="68"/>
      <c r="R51" s="181"/>
      <c r="S51" s="202"/>
      <c r="T51" s="202"/>
      <c r="U51" s="229"/>
      <c r="V51" s="150"/>
    </row>
    <row r="52" spans="1:22" s="14" customFormat="1" ht="48.75" customHeight="1" hidden="1">
      <c r="A52" s="146"/>
      <c r="B52" s="115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1"/>
      <c r="N52" s="54"/>
      <c r="O52" s="49"/>
      <c r="P52" s="54"/>
      <c r="Q52" s="54"/>
      <c r="R52" s="174"/>
      <c r="S52" s="191"/>
      <c r="T52" s="44"/>
      <c r="U52" s="227"/>
      <c r="V52" s="142"/>
    </row>
    <row r="53" spans="1:22" s="28" customFormat="1" ht="23.25" customHeight="1" hidden="1">
      <c r="A53" s="145"/>
      <c r="B53" s="11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1"/>
      <c r="N53" s="52"/>
      <c r="O53" s="52"/>
      <c r="P53" s="52"/>
      <c r="Q53" s="52"/>
      <c r="R53" s="169"/>
      <c r="S53" s="200"/>
      <c r="T53" s="200"/>
      <c r="U53" s="228"/>
      <c r="V53" s="145"/>
    </row>
    <row r="54" spans="1:22" s="12" customFormat="1" ht="32.25" customHeight="1" hidden="1">
      <c r="A54" s="149"/>
      <c r="B54" s="11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1"/>
      <c r="N54" s="55"/>
      <c r="O54" s="55"/>
      <c r="P54" s="55"/>
      <c r="Q54" s="55"/>
      <c r="R54" s="172"/>
      <c r="S54" s="198"/>
      <c r="T54" s="198"/>
      <c r="U54" s="227"/>
      <c r="V54" s="149"/>
    </row>
    <row r="55" spans="1:22" s="13" customFormat="1" ht="18.75" hidden="1">
      <c r="A55" s="147"/>
      <c r="B55" s="112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168"/>
      <c r="S55" s="201"/>
      <c r="T55" s="201"/>
      <c r="U55" s="215"/>
      <c r="V55" s="147"/>
    </row>
    <row r="56" spans="1:22" s="15" customFormat="1" ht="52.5" customHeight="1" hidden="1">
      <c r="A56" s="142"/>
      <c r="B56" s="11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1"/>
      <c r="N56" s="49"/>
      <c r="O56" s="49"/>
      <c r="P56" s="49"/>
      <c r="Q56" s="49"/>
      <c r="R56" s="173"/>
      <c r="S56" s="91"/>
      <c r="T56" s="91"/>
      <c r="U56" s="215"/>
      <c r="V56" s="142"/>
    </row>
    <row r="57" spans="1:22" s="15" customFormat="1" ht="24" customHeight="1" hidden="1">
      <c r="A57" s="142"/>
      <c r="B57" s="11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51"/>
      <c r="N57" s="49"/>
      <c r="O57" s="49"/>
      <c r="P57" s="49"/>
      <c r="Q57" s="49"/>
      <c r="R57" s="173"/>
      <c r="S57" s="91"/>
      <c r="T57" s="91"/>
      <c r="U57" s="215"/>
      <c r="V57" s="142"/>
    </row>
    <row r="58" spans="1:22" s="15" customFormat="1" ht="39.75" customHeight="1" hidden="1">
      <c r="A58" s="142"/>
      <c r="B58" s="11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1"/>
      <c r="N58" s="49"/>
      <c r="O58" s="49"/>
      <c r="P58" s="49"/>
      <c r="Q58" s="49"/>
      <c r="R58" s="173"/>
      <c r="S58" s="91"/>
      <c r="T58" s="91"/>
      <c r="U58" s="215"/>
      <c r="V58" s="142"/>
    </row>
    <row r="59" spans="1:22" s="14" customFormat="1" ht="132.75" customHeight="1" hidden="1">
      <c r="A59" s="146"/>
      <c r="B59" s="115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1"/>
      <c r="N59" s="54"/>
      <c r="O59" s="54"/>
      <c r="P59" s="54"/>
      <c r="Q59" s="54"/>
      <c r="R59" s="174"/>
      <c r="S59" s="191"/>
      <c r="T59" s="191"/>
      <c r="U59" s="227"/>
      <c r="V59" s="146"/>
    </row>
    <row r="60" spans="1:22" s="28" customFormat="1" ht="24.75" customHeight="1" hidden="1">
      <c r="A60" s="145"/>
      <c r="B60" s="113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1"/>
      <c r="N60" s="52"/>
      <c r="O60" s="52"/>
      <c r="P60" s="52"/>
      <c r="Q60" s="52"/>
      <c r="R60" s="169"/>
      <c r="S60" s="200"/>
      <c r="T60" s="200"/>
      <c r="U60" s="228"/>
      <c r="V60" s="145"/>
    </row>
    <row r="61" spans="1:22" s="12" customFormat="1" ht="18.75" hidden="1">
      <c r="A61" s="149"/>
      <c r="B61" s="11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1"/>
      <c r="N61" s="55"/>
      <c r="O61" s="55"/>
      <c r="P61" s="55"/>
      <c r="Q61" s="55"/>
      <c r="R61" s="172"/>
      <c r="S61" s="198"/>
      <c r="T61" s="198"/>
      <c r="U61" s="227"/>
      <c r="V61" s="149"/>
    </row>
    <row r="62" spans="1:22" s="12" customFormat="1" ht="65.25" customHeight="1" hidden="1">
      <c r="A62" s="149"/>
      <c r="B62" s="11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1"/>
      <c r="N62" s="55"/>
      <c r="O62" s="55"/>
      <c r="P62" s="55"/>
      <c r="Q62" s="55"/>
      <c r="R62" s="172"/>
      <c r="S62" s="198"/>
      <c r="T62" s="198"/>
      <c r="U62" s="227"/>
      <c r="V62" s="149"/>
    </row>
    <row r="63" spans="1:22" s="32" customFormat="1" ht="66" customHeight="1" hidden="1">
      <c r="A63" s="151"/>
      <c r="B63" s="11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1"/>
      <c r="N63" s="51"/>
      <c r="O63" s="51"/>
      <c r="P63" s="55"/>
      <c r="Q63" s="51"/>
      <c r="R63" s="172"/>
      <c r="S63" s="198"/>
      <c r="T63" s="198"/>
      <c r="U63" s="227"/>
      <c r="V63" s="151"/>
    </row>
    <row r="64" spans="1:22" s="32" customFormat="1" ht="99" customHeight="1" hidden="1">
      <c r="A64" s="151"/>
      <c r="B64" s="12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1"/>
      <c r="N64" s="51"/>
      <c r="O64" s="51"/>
      <c r="P64" s="55"/>
      <c r="Q64" s="51"/>
      <c r="R64" s="172"/>
      <c r="S64" s="198"/>
      <c r="T64" s="198"/>
      <c r="U64" s="227"/>
      <c r="V64" s="151"/>
    </row>
    <row r="65" spans="1:22" s="32" customFormat="1" ht="34.5" customHeight="1" hidden="1">
      <c r="A65" s="151"/>
      <c r="B65" s="11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1"/>
      <c r="N65" s="54"/>
      <c r="O65" s="256"/>
      <c r="P65" s="55"/>
      <c r="Q65" s="55"/>
      <c r="R65" s="172"/>
      <c r="S65" s="198"/>
      <c r="T65" s="198"/>
      <c r="U65" s="227"/>
      <c r="V65" s="151"/>
    </row>
    <row r="66" spans="1:22" s="37" customFormat="1" ht="35.25" customHeight="1" hidden="1">
      <c r="A66" s="152"/>
      <c r="B66" s="118"/>
      <c r="C66" s="49"/>
      <c r="D66" s="54"/>
      <c r="E66" s="54"/>
      <c r="F66" s="71"/>
      <c r="G66" s="55"/>
      <c r="H66" s="54"/>
      <c r="I66" s="54"/>
      <c r="J66" s="54"/>
      <c r="K66" s="54"/>
      <c r="L66" s="54"/>
      <c r="M66" s="51"/>
      <c r="N66" s="54"/>
      <c r="O66" s="49"/>
      <c r="P66" s="55"/>
      <c r="Q66" s="54"/>
      <c r="R66" s="174"/>
      <c r="S66" s="191"/>
      <c r="T66" s="49"/>
      <c r="U66" s="227"/>
      <c r="V66" s="142"/>
    </row>
    <row r="67" spans="1:22" s="28" customFormat="1" ht="18.75" hidden="1">
      <c r="A67" s="145"/>
      <c r="B67" s="257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1"/>
      <c r="N67" s="52"/>
      <c r="O67" s="52"/>
      <c r="P67" s="52"/>
      <c r="Q67" s="52"/>
      <c r="R67" s="169"/>
      <c r="S67" s="200"/>
      <c r="T67" s="200"/>
      <c r="U67" s="228"/>
      <c r="V67" s="145"/>
    </row>
    <row r="68" spans="1:22" s="14" customFormat="1" ht="36.75" customHeight="1" hidden="1">
      <c r="A68" s="146"/>
      <c r="B68" s="112"/>
      <c r="C68" s="51"/>
      <c r="D68" s="55"/>
      <c r="E68" s="55"/>
      <c r="F68" s="55"/>
      <c r="G68" s="55"/>
      <c r="H68" s="55"/>
      <c r="I68" s="55"/>
      <c r="J68" s="55"/>
      <c r="K68" s="55"/>
      <c r="L68" s="55"/>
      <c r="M68" s="51"/>
      <c r="N68" s="55"/>
      <c r="O68" s="55"/>
      <c r="P68" s="55"/>
      <c r="Q68" s="55"/>
      <c r="R68" s="172"/>
      <c r="S68" s="198"/>
      <c r="T68" s="198"/>
      <c r="U68" s="227"/>
      <c r="V68" s="146"/>
    </row>
    <row r="69" spans="1:22" s="14" customFormat="1" ht="18.75" hidden="1">
      <c r="A69" s="146"/>
      <c r="B69" s="112"/>
      <c r="C69" s="51"/>
      <c r="D69" s="55"/>
      <c r="E69" s="55"/>
      <c r="F69" s="55"/>
      <c r="G69" s="55"/>
      <c r="H69" s="55"/>
      <c r="I69" s="55"/>
      <c r="J69" s="55"/>
      <c r="K69" s="55"/>
      <c r="L69" s="55"/>
      <c r="M69" s="51"/>
      <c r="N69" s="55"/>
      <c r="O69" s="55"/>
      <c r="P69" s="55"/>
      <c r="Q69" s="55"/>
      <c r="R69" s="172"/>
      <c r="S69" s="198"/>
      <c r="T69" s="198"/>
      <c r="U69" s="227"/>
      <c r="V69" s="146"/>
    </row>
    <row r="70" spans="1:22" s="38" customFormat="1" ht="43.5" customHeight="1" hidden="1">
      <c r="A70" s="153"/>
      <c r="B70" s="118"/>
      <c r="C70" s="49"/>
      <c r="D70" s="69"/>
      <c r="E70" s="69"/>
      <c r="F70" s="69"/>
      <c r="G70" s="70"/>
      <c r="H70" s="69"/>
      <c r="I70" s="69"/>
      <c r="J70" s="69"/>
      <c r="K70" s="69"/>
      <c r="L70" s="69"/>
      <c r="M70" s="51"/>
      <c r="N70" s="69"/>
      <c r="O70" s="69"/>
      <c r="P70" s="69"/>
      <c r="Q70" s="69"/>
      <c r="R70" s="179"/>
      <c r="S70" s="197"/>
      <c r="T70" s="197"/>
      <c r="U70" s="226"/>
      <c r="V70" s="153"/>
    </row>
    <row r="71" spans="1:22" s="39" customFormat="1" ht="63" customHeight="1" hidden="1">
      <c r="A71" s="154"/>
      <c r="B71" s="118"/>
      <c r="C71" s="49"/>
      <c r="D71" s="49"/>
      <c r="E71" s="49"/>
      <c r="F71" s="49"/>
      <c r="G71" s="51"/>
      <c r="H71" s="49"/>
      <c r="I71" s="49"/>
      <c r="J71" s="49"/>
      <c r="K71" s="49"/>
      <c r="L71" s="49"/>
      <c r="M71" s="51"/>
      <c r="N71" s="49"/>
      <c r="O71" s="49"/>
      <c r="P71" s="49"/>
      <c r="Q71" s="49"/>
      <c r="R71" s="173"/>
      <c r="S71" s="91"/>
      <c r="T71" s="91"/>
      <c r="U71" s="215"/>
      <c r="V71" s="154"/>
    </row>
    <row r="72" spans="1:22" s="22" customFormat="1" ht="36" customHeight="1" hidden="1">
      <c r="A72" s="155"/>
      <c r="B72" s="112"/>
      <c r="C72" s="51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9"/>
      <c r="S72" s="260"/>
      <c r="T72" s="260"/>
      <c r="U72" s="230"/>
      <c r="V72" s="155"/>
    </row>
    <row r="73" spans="1:22" s="33" customFormat="1" ht="70.5" customHeight="1" hidden="1">
      <c r="A73" s="156"/>
      <c r="B73" s="257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169"/>
      <c r="S73" s="200"/>
      <c r="T73" s="200"/>
      <c r="U73" s="228"/>
      <c r="V73" s="156"/>
    </row>
    <row r="74" spans="1:22" s="24" customFormat="1" ht="51.75" customHeight="1" hidden="1">
      <c r="A74" s="134"/>
      <c r="B74" s="112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168"/>
      <c r="S74" s="201"/>
      <c r="T74" s="201"/>
      <c r="U74" s="231"/>
      <c r="V74" s="134"/>
    </row>
    <row r="75" spans="1:22" s="24" customFormat="1" ht="18.75" hidden="1">
      <c r="A75" s="134"/>
      <c r="B75" s="11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168"/>
      <c r="S75" s="201"/>
      <c r="T75" s="201"/>
      <c r="U75" s="231"/>
      <c r="V75" s="134"/>
    </row>
    <row r="76" spans="1:22" s="25" customFormat="1" ht="70.5" customHeight="1" hidden="1">
      <c r="A76" s="135"/>
      <c r="B76" s="112"/>
      <c r="C76" s="67"/>
      <c r="D76" s="67"/>
      <c r="E76" s="67"/>
      <c r="F76" s="6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171"/>
      <c r="S76" s="203"/>
      <c r="T76" s="203"/>
      <c r="U76" s="232"/>
      <c r="V76" s="135"/>
    </row>
    <row r="77" spans="1:22" s="25" customFormat="1" ht="58.5" customHeight="1" hidden="1">
      <c r="A77" s="135"/>
      <c r="B77" s="118"/>
      <c r="C77" s="67"/>
      <c r="D77" s="67"/>
      <c r="E77" s="67"/>
      <c r="F77" s="67"/>
      <c r="G77" s="57"/>
      <c r="H77" s="57"/>
      <c r="I77" s="57"/>
      <c r="J77" s="57"/>
      <c r="K77" s="57"/>
      <c r="L77" s="57"/>
      <c r="M77" s="51"/>
      <c r="N77" s="57"/>
      <c r="O77" s="57"/>
      <c r="P77" s="57"/>
      <c r="Q77" s="57"/>
      <c r="R77" s="171"/>
      <c r="S77" s="203"/>
      <c r="T77" s="203"/>
      <c r="U77" s="232"/>
      <c r="V77" s="135"/>
    </row>
    <row r="78" spans="1:22" s="35" customFormat="1" ht="18.75" hidden="1">
      <c r="A78" s="157"/>
      <c r="B78" s="261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51"/>
      <c r="N78" s="67"/>
      <c r="O78" s="67"/>
      <c r="P78" s="67"/>
      <c r="Q78" s="67"/>
      <c r="R78" s="182"/>
      <c r="S78" s="204"/>
      <c r="T78" s="209"/>
      <c r="U78" s="233"/>
      <c r="V78" s="157"/>
    </row>
    <row r="79" spans="1:22" s="40" customFormat="1" ht="69.75" customHeight="1" hidden="1">
      <c r="A79" s="136"/>
      <c r="B79" s="262"/>
      <c r="C79" s="58"/>
      <c r="D79" s="58"/>
      <c r="E79" s="58"/>
      <c r="F79" s="72"/>
      <c r="G79" s="59"/>
      <c r="H79" s="58"/>
      <c r="I79" s="58"/>
      <c r="J79" s="58"/>
      <c r="K79" s="58"/>
      <c r="L79" s="58"/>
      <c r="M79" s="51"/>
      <c r="N79" s="58"/>
      <c r="O79" s="58"/>
      <c r="P79" s="58"/>
      <c r="Q79" s="58"/>
      <c r="R79" s="175"/>
      <c r="S79" s="192"/>
      <c r="T79" s="91"/>
      <c r="U79" s="234"/>
      <c r="V79" s="136"/>
    </row>
    <row r="80" spans="1:22" s="40" customFormat="1" ht="67.5" customHeight="1" hidden="1">
      <c r="A80" s="136"/>
      <c r="B80" s="262"/>
      <c r="C80" s="58"/>
      <c r="D80" s="58"/>
      <c r="E80" s="58"/>
      <c r="F80" s="72"/>
      <c r="G80" s="59"/>
      <c r="H80" s="58"/>
      <c r="I80" s="58"/>
      <c r="J80" s="58"/>
      <c r="K80" s="58"/>
      <c r="L80" s="58"/>
      <c r="M80" s="51"/>
      <c r="N80" s="58"/>
      <c r="O80" s="58"/>
      <c r="P80" s="58"/>
      <c r="Q80" s="58"/>
      <c r="R80" s="175"/>
      <c r="S80" s="192"/>
      <c r="T80" s="91"/>
      <c r="U80" s="234"/>
      <c r="V80" s="136"/>
    </row>
    <row r="81" spans="1:22" s="40" customFormat="1" ht="66" customHeight="1" hidden="1">
      <c r="A81" s="136"/>
      <c r="B81" s="262"/>
      <c r="C81" s="58"/>
      <c r="D81" s="58"/>
      <c r="E81" s="58"/>
      <c r="F81" s="72"/>
      <c r="G81" s="59"/>
      <c r="H81" s="58"/>
      <c r="I81" s="58"/>
      <c r="J81" s="58"/>
      <c r="K81" s="58"/>
      <c r="L81" s="58"/>
      <c r="M81" s="51"/>
      <c r="N81" s="58"/>
      <c r="O81" s="58"/>
      <c r="P81" s="58"/>
      <c r="Q81" s="58"/>
      <c r="R81" s="175"/>
      <c r="S81" s="192"/>
      <c r="T81" s="91"/>
      <c r="U81" s="234"/>
      <c r="V81" s="136"/>
    </row>
    <row r="82" spans="1:22" s="40" customFormat="1" ht="66.75" customHeight="1" hidden="1">
      <c r="A82" s="136"/>
      <c r="B82" s="262"/>
      <c r="C82" s="58"/>
      <c r="D82" s="58"/>
      <c r="E82" s="58"/>
      <c r="F82" s="72"/>
      <c r="G82" s="59"/>
      <c r="H82" s="58"/>
      <c r="I82" s="58"/>
      <c r="J82" s="58"/>
      <c r="K82" s="58"/>
      <c r="L82" s="58"/>
      <c r="M82" s="51"/>
      <c r="N82" s="58"/>
      <c r="O82" s="58"/>
      <c r="P82" s="58"/>
      <c r="Q82" s="58"/>
      <c r="R82" s="175"/>
      <c r="S82" s="192"/>
      <c r="T82" s="91"/>
      <c r="U82" s="234"/>
      <c r="V82" s="136"/>
    </row>
    <row r="83" spans="1:22" s="40" customFormat="1" ht="74.25" customHeight="1" hidden="1">
      <c r="A83" s="136"/>
      <c r="B83" s="262"/>
      <c r="C83" s="58"/>
      <c r="D83" s="58"/>
      <c r="E83" s="58"/>
      <c r="F83" s="72"/>
      <c r="G83" s="59"/>
      <c r="H83" s="58"/>
      <c r="I83" s="58"/>
      <c r="J83" s="58"/>
      <c r="K83" s="58"/>
      <c r="L83" s="58"/>
      <c r="M83" s="51"/>
      <c r="N83" s="58"/>
      <c r="O83" s="58"/>
      <c r="P83" s="58"/>
      <c r="Q83" s="58"/>
      <c r="R83" s="175"/>
      <c r="S83" s="192"/>
      <c r="T83" s="91"/>
      <c r="U83" s="234"/>
      <c r="V83" s="136"/>
    </row>
    <row r="84" spans="1:22" s="40" customFormat="1" ht="76.5" customHeight="1" hidden="1">
      <c r="A84" s="136"/>
      <c r="B84" s="262"/>
      <c r="C84" s="58"/>
      <c r="D84" s="58"/>
      <c r="E84" s="58"/>
      <c r="F84" s="72"/>
      <c r="G84" s="59"/>
      <c r="H84" s="58"/>
      <c r="I84" s="58"/>
      <c r="J84" s="58"/>
      <c r="K84" s="58"/>
      <c r="L84" s="58"/>
      <c r="M84" s="51"/>
      <c r="N84" s="58"/>
      <c r="O84" s="58"/>
      <c r="P84" s="58"/>
      <c r="Q84" s="58"/>
      <c r="R84" s="175"/>
      <c r="S84" s="192"/>
      <c r="T84" s="91"/>
      <c r="U84" s="234"/>
      <c r="V84" s="136"/>
    </row>
    <row r="85" spans="1:22" s="40" customFormat="1" ht="69" customHeight="1" hidden="1">
      <c r="A85" s="136"/>
      <c r="B85" s="262"/>
      <c r="C85" s="58"/>
      <c r="D85" s="58"/>
      <c r="E85" s="58"/>
      <c r="F85" s="72"/>
      <c r="G85" s="59"/>
      <c r="H85" s="58"/>
      <c r="I85" s="58"/>
      <c r="J85" s="58"/>
      <c r="K85" s="58"/>
      <c r="L85" s="58"/>
      <c r="M85" s="51"/>
      <c r="N85" s="58"/>
      <c r="O85" s="58"/>
      <c r="P85" s="58"/>
      <c r="Q85" s="58"/>
      <c r="R85" s="175"/>
      <c r="S85" s="192"/>
      <c r="T85" s="91"/>
      <c r="U85" s="234"/>
      <c r="V85" s="136"/>
    </row>
    <row r="86" spans="1:22" s="40" customFormat="1" ht="66.75" customHeight="1" hidden="1">
      <c r="A86" s="136"/>
      <c r="B86" s="262"/>
      <c r="C86" s="58"/>
      <c r="D86" s="58"/>
      <c r="E86" s="58"/>
      <c r="F86" s="72"/>
      <c r="G86" s="59"/>
      <c r="H86" s="58"/>
      <c r="I86" s="58"/>
      <c r="J86" s="58"/>
      <c r="K86" s="58"/>
      <c r="L86" s="58"/>
      <c r="M86" s="51"/>
      <c r="N86" s="58"/>
      <c r="O86" s="58"/>
      <c r="P86" s="58"/>
      <c r="Q86" s="58"/>
      <c r="R86" s="175"/>
      <c r="S86" s="192"/>
      <c r="T86" s="91"/>
      <c r="U86" s="234"/>
      <c r="V86" s="136"/>
    </row>
    <row r="87" spans="1:22" s="40" customFormat="1" ht="78" customHeight="1" hidden="1">
      <c r="A87" s="136"/>
      <c r="B87" s="262"/>
      <c r="C87" s="58"/>
      <c r="D87" s="58"/>
      <c r="E87" s="58"/>
      <c r="F87" s="72"/>
      <c r="G87" s="59"/>
      <c r="H87" s="58"/>
      <c r="I87" s="58"/>
      <c r="J87" s="58"/>
      <c r="K87" s="58"/>
      <c r="L87" s="58"/>
      <c r="M87" s="51"/>
      <c r="N87" s="58"/>
      <c r="O87" s="58"/>
      <c r="P87" s="58"/>
      <c r="Q87" s="58"/>
      <c r="R87" s="175"/>
      <c r="S87" s="192"/>
      <c r="T87" s="91"/>
      <c r="U87" s="234"/>
      <c r="V87" s="136"/>
    </row>
    <row r="88" spans="1:22" s="33" customFormat="1" ht="21.75" customHeight="1" hidden="1">
      <c r="A88" s="156"/>
      <c r="B88" s="257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169"/>
      <c r="S88" s="200"/>
      <c r="T88" s="200"/>
      <c r="U88" s="228"/>
      <c r="V88" s="156"/>
    </row>
    <row r="89" spans="1:22" s="24" customFormat="1" ht="18.75" hidden="1">
      <c r="A89" s="134"/>
      <c r="B89" s="112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168"/>
      <c r="S89" s="201"/>
      <c r="T89" s="201"/>
      <c r="U89" s="231"/>
      <c r="V89" s="134"/>
    </row>
    <row r="90" spans="1:22" s="24" customFormat="1" ht="18.75" hidden="1">
      <c r="A90" s="134"/>
      <c r="B90" s="112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168"/>
      <c r="S90" s="201"/>
      <c r="T90" s="201"/>
      <c r="U90" s="231"/>
      <c r="V90" s="134"/>
    </row>
    <row r="91" spans="1:22" s="24" customFormat="1" ht="18.75" hidden="1">
      <c r="A91" s="134"/>
      <c r="B91" s="112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168"/>
      <c r="S91" s="201"/>
      <c r="T91" s="201"/>
      <c r="U91" s="231"/>
      <c r="V91" s="134"/>
    </row>
    <row r="92" spans="1:22" s="41" customFormat="1" ht="76.5" customHeight="1" hidden="1">
      <c r="A92" s="137"/>
      <c r="B92" s="118"/>
      <c r="C92" s="49"/>
      <c r="D92" s="54"/>
      <c r="E92" s="54"/>
      <c r="F92" s="54"/>
      <c r="G92" s="54"/>
      <c r="H92" s="54"/>
      <c r="I92" s="54"/>
      <c r="J92" s="54"/>
      <c r="K92" s="54"/>
      <c r="L92" s="54"/>
      <c r="M92" s="51"/>
      <c r="N92" s="54"/>
      <c r="O92" s="54"/>
      <c r="P92" s="54"/>
      <c r="Q92" s="54"/>
      <c r="R92" s="170"/>
      <c r="S92" s="205"/>
      <c r="T92" s="191"/>
      <c r="U92" s="235"/>
      <c r="V92" s="137"/>
    </row>
    <row r="93" spans="1:22" s="26" customFormat="1" ht="76.5" customHeight="1" hidden="1">
      <c r="A93" s="138"/>
      <c r="B93" s="118"/>
      <c r="C93" s="49"/>
      <c r="D93" s="62"/>
      <c r="E93" s="62"/>
      <c r="F93" s="62"/>
      <c r="G93" s="62"/>
      <c r="H93" s="62"/>
      <c r="I93" s="62"/>
      <c r="J93" s="62"/>
      <c r="K93" s="62"/>
      <c r="L93" s="62"/>
      <c r="M93" s="51"/>
      <c r="N93" s="62"/>
      <c r="O93" s="62"/>
      <c r="P93" s="62"/>
      <c r="Q93" s="54"/>
      <c r="R93" s="183"/>
      <c r="S93" s="206"/>
      <c r="T93" s="196"/>
      <c r="U93" s="236"/>
      <c r="V93" s="138"/>
    </row>
    <row r="94" spans="1:22" s="26" customFormat="1" ht="88.5" customHeight="1" hidden="1">
      <c r="A94" s="138"/>
      <c r="B94" s="126"/>
      <c r="C94" s="49"/>
      <c r="D94" s="62"/>
      <c r="E94" s="62"/>
      <c r="F94" s="62"/>
      <c r="G94" s="62"/>
      <c r="H94" s="62"/>
      <c r="I94" s="62"/>
      <c r="J94" s="62"/>
      <c r="K94" s="62"/>
      <c r="L94" s="62"/>
      <c r="M94" s="51"/>
      <c r="N94" s="62"/>
      <c r="O94" s="62"/>
      <c r="P94" s="62"/>
      <c r="Q94" s="62"/>
      <c r="R94" s="178"/>
      <c r="S94" s="196"/>
      <c r="T94" s="196"/>
      <c r="U94" s="236"/>
      <c r="V94" s="138"/>
    </row>
    <row r="95" spans="1:22" s="26" customFormat="1" ht="86.25" customHeight="1" hidden="1">
      <c r="A95" s="138"/>
      <c r="B95" s="118"/>
      <c r="C95" s="49"/>
      <c r="D95" s="62"/>
      <c r="E95" s="62"/>
      <c r="F95" s="74"/>
      <c r="G95" s="62"/>
      <c r="H95" s="62"/>
      <c r="I95" s="62"/>
      <c r="J95" s="62"/>
      <c r="K95" s="62"/>
      <c r="L95" s="62"/>
      <c r="M95" s="51"/>
      <c r="N95" s="62"/>
      <c r="O95" s="62"/>
      <c r="P95" s="62"/>
      <c r="Q95" s="62"/>
      <c r="R95" s="178"/>
      <c r="S95" s="196"/>
      <c r="T95" s="196"/>
      <c r="U95" s="236"/>
      <c r="V95" s="138"/>
    </row>
    <row r="96" spans="1:22" s="14" customFormat="1" ht="18.75" hidden="1">
      <c r="A96" s="146"/>
      <c r="B96" s="112"/>
      <c r="C96" s="51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172"/>
      <c r="S96" s="198"/>
      <c r="T96" s="198"/>
      <c r="U96" s="227"/>
      <c r="V96" s="146"/>
    </row>
    <row r="97" spans="1:22" s="14" customFormat="1" ht="18.75" hidden="1">
      <c r="A97" s="146"/>
      <c r="B97" s="112"/>
      <c r="C97" s="51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172"/>
      <c r="S97" s="198"/>
      <c r="T97" s="198"/>
      <c r="U97" s="227"/>
      <c r="V97" s="146"/>
    </row>
    <row r="98" spans="1:22" s="14" customFormat="1" ht="18.75" hidden="1">
      <c r="A98" s="146"/>
      <c r="B98" s="112"/>
      <c r="C98" s="51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172"/>
      <c r="S98" s="198"/>
      <c r="T98" s="198"/>
      <c r="U98" s="227"/>
      <c r="V98" s="146"/>
    </row>
    <row r="99" spans="1:22" s="39" customFormat="1" ht="26.25" customHeight="1">
      <c r="A99" s="154">
        <v>1</v>
      </c>
      <c r="B99" s="118" t="s">
        <v>20</v>
      </c>
      <c r="C99" s="49">
        <v>2163.8</v>
      </c>
      <c r="D99" s="49" t="s">
        <v>21</v>
      </c>
      <c r="E99" s="49" t="s">
        <v>22</v>
      </c>
      <c r="F99" s="49" t="s">
        <v>19</v>
      </c>
      <c r="G99" s="51">
        <v>79197.5</v>
      </c>
      <c r="H99" s="49">
        <v>61616.2</v>
      </c>
      <c r="I99" s="49">
        <f>H99/G99*100</f>
        <v>77.80068815303513</v>
      </c>
      <c r="J99" s="49">
        <v>61616.2</v>
      </c>
      <c r="K99" s="49">
        <f>G99-H99</f>
        <v>17581.300000000003</v>
      </c>
      <c r="L99" s="49">
        <f>G99-J99</f>
        <v>17581.300000000003</v>
      </c>
      <c r="M99" s="51">
        <f>N99+O99+Q99</f>
        <v>18181.81818181818</v>
      </c>
      <c r="N99" s="49"/>
      <c r="O99" s="49">
        <v>18000</v>
      </c>
      <c r="P99" s="55"/>
      <c r="Q99" s="49">
        <f>O99*1/99</f>
        <v>181.8181818181818</v>
      </c>
      <c r="R99" s="173" t="s">
        <v>52</v>
      </c>
      <c r="S99" s="281" t="s">
        <v>76</v>
      </c>
      <c r="T99" s="83" t="s">
        <v>70</v>
      </c>
      <c r="U99" s="215"/>
      <c r="V99" s="154"/>
    </row>
    <row r="100" spans="1:22" s="33" customFormat="1" ht="18.75" hidden="1">
      <c r="A100" s="156"/>
      <c r="B100" s="257"/>
      <c r="C100" s="51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169"/>
      <c r="S100" s="200"/>
      <c r="T100" s="200"/>
      <c r="U100" s="228"/>
      <c r="V100" s="156"/>
    </row>
    <row r="101" spans="1:22" s="14" customFormat="1" ht="18.75" hidden="1">
      <c r="A101" s="146"/>
      <c r="B101" s="112"/>
      <c r="C101" s="51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172"/>
      <c r="S101" s="198"/>
      <c r="T101" s="198"/>
      <c r="U101" s="227"/>
      <c r="V101" s="146"/>
    </row>
    <row r="102" spans="1:22" s="14" customFormat="1" ht="18.75" hidden="1">
      <c r="A102" s="146"/>
      <c r="B102" s="112"/>
      <c r="C102" s="51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172"/>
      <c r="S102" s="198"/>
      <c r="T102" s="198"/>
      <c r="U102" s="227"/>
      <c r="V102" s="146"/>
    </row>
    <row r="103" spans="1:22" s="14" customFormat="1" ht="18.75" hidden="1">
      <c r="A103" s="146"/>
      <c r="B103" s="112"/>
      <c r="C103" s="51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172"/>
      <c r="S103" s="198"/>
      <c r="T103" s="198"/>
      <c r="U103" s="227"/>
      <c r="V103" s="146"/>
    </row>
    <row r="104" spans="1:22" s="15" customFormat="1" ht="18.75" hidden="1">
      <c r="A104" s="142"/>
      <c r="B104" s="11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51"/>
      <c r="N104" s="49"/>
      <c r="O104" s="49"/>
      <c r="P104" s="49"/>
      <c r="Q104" s="49"/>
      <c r="R104" s="288"/>
      <c r="S104" s="195"/>
      <c r="T104" s="91"/>
      <c r="U104" s="215"/>
      <c r="V104" s="142"/>
    </row>
    <row r="105" spans="1:22" s="15" customFormat="1" ht="18.75" hidden="1">
      <c r="A105" s="142"/>
      <c r="B105" s="118"/>
      <c r="C105" s="49"/>
      <c r="D105" s="49"/>
      <c r="E105" s="49"/>
      <c r="F105" s="49"/>
      <c r="G105" s="51"/>
      <c r="H105" s="49"/>
      <c r="I105" s="49"/>
      <c r="J105" s="49"/>
      <c r="K105" s="49"/>
      <c r="L105" s="49"/>
      <c r="M105" s="51"/>
      <c r="N105" s="49"/>
      <c r="O105" s="49"/>
      <c r="P105" s="49"/>
      <c r="Q105" s="49"/>
      <c r="R105" s="288"/>
      <c r="S105" s="195"/>
      <c r="T105" s="91"/>
      <c r="U105" s="215"/>
      <c r="V105" s="142"/>
    </row>
    <row r="106" spans="1:22" s="14" customFormat="1" ht="18.75" hidden="1">
      <c r="A106" s="146"/>
      <c r="B106" s="118"/>
      <c r="C106" s="49"/>
      <c r="D106" s="54"/>
      <c r="E106" s="54"/>
      <c r="F106" s="54"/>
      <c r="G106" s="54"/>
      <c r="H106" s="54"/>
      <c r="I106" s="54"/>
      <c r="J106" s="54"/>
      <c r="K106" s="54"/>
      <c r="L106" s="54"/>
      <c r="M106" s="51"/>
      <c r="N106" s="54"/>
      <c r="O106" s="54"/>
      <c r="P106" s="54"/>
      <c r="Q106" s="54"/>
      <c r="R106" s="170"/>
      <c r="S106" s="205"/>
      <c r="T106" s="191"/>
      <c r="U106" s="227"/>
      <c r="V106" s="146"/>
    </row>
    <row r="107" spans="1:22" s="15" customFormat="1" ht="18.75" hidden="1">
      <c r="A107" s="142"/>
      <c r="B107" s="11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51"/>
      <c r="N107" s="49"/>
      <c r="O107" s="49"/>
      <c r="P107" s="49"/>
      <c r="Q107" s="49"/>
      <c r="R107" s="288"/>
      <c r="S107" s="195"/>
      <c r="T107" s="91"/>
      <c r="U107" s="215"/>
      <c r="V107" s="142"/>
    </row>
    <row r="108" spans="1:22" s="14" customFormat="1" ht="49.5" customHeight="1" hidden="1">
      <c r="A108" s="146"/>
      <c r="B108" s="118"/>
      <c r="C108" s="49"/>
      <c r="D108" s="54"/>
      <c r="E108" s="54"/>
      <c r="F108" s="54"/>
      <c r="G108" s="54"/>
      <c r="H108" s="54"/>
      <c r="I108" s="54"/>
      <c r="J108" s="54"/>
      <c r="K108" s="54"/>
      <c r="L108" s="54"/>
      <c r="M108" s="51"/>
      <c r="N108" s="54"/>
      <c r="O108" s="54"/>
      <c r="P108" s="54"/>
      <c r="Q108" s="54"/>
      <c r="R108" s="170"/>
      <c r="S108" s="205"/>
      <c r="T108" s="191"/>
      <c r="U108" s="227"/>
      <c r="V108" s="146"/>
    </row>
    <row r="109" spans="1:22" s="15" customFormat="1" ht="18.75" hidden="1">
      <c r="A109" s="142"/>
      <c r="B109" s="11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51"/>
      <c r="N109" s="49"/>
      <c r="O109" s="49"/>
      <c r="P109" s="49"/>
      <c r="Q109" s="49"/>
      <c r="R109" s="288"/>
      <c r="S109" s="195"/>
      <c r="T109" s="91"/>
      <c r="U109" s="215"/>
      <c r="V109" s="142"/>
    </row>
    <row r="110" spans="1:22" s="15" customFormat="1" ht="18.75" hidden="1">
      <c r="A110" s="142"/>
      <c r="B110" s="118"/>
      <c r="C110" s="49"/>
      <c r="D110" s="49"/>
      <c r="E110" s="49"/>
      <c r="F110" s="49"/>
      <c r="G110" s="49"/>
      <c r="H110" s="49"/>
      <c r="I110" s="49"/>
      <c r="J110" s="49"/>
      <c r="K110" s="54"/>
      <c r="L110" s="54"/>
      <c r="M110" s="51"/>
      <c r="N110" s="54"/>
      <c r="O110" s="54"/>
      <c r="P110" s="54"/>
      <c r="Q110" s="49"/>
      <c r="R110" s="288"/>
      <c r="S110" s="195"/>
      <c r="T110" s="91"/>
      <c r="U110" s="215"/>
      <c r="V110" s="142"/>
    </row>
    <row r="111" spans="1:22" s="15" customFormat="1" ht="18.75" hidden="1">
      <c r="A111" s="142"/>
      <c r="B111" s="11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51"/>
      <c r="N111" s="49"/>
      <c r="O111" s="49"/>
      <c r="P111" s="49"/>
      <c r="Q111" s="49"/>
      <c r="R111" s="288"/>
      <c r="S111" s="195"/>
      <c r="T111" s="91"/>
      <c r="U111" s="215"/>
      <c r="V111" s="142"/>
    </row>
    <row r="112" spans="1:22" s="27" customFormat="1" ht="18.75" hidden="1">
      <c r="A112" s="158"/>
      <c r="B112" s="118"/>
      <c r="C112" s="49"/>
      <c r="D112" s="75"/>
      <c r="E112" s="75"/>
      <c r="F112" s="75"/>
      <c r="G112" s="75"/>
      <c r="H112" s="75"/>
      <c r="I112" s="75"/>
      <c r="J112" s="75"/>
      <c r="K112" s="75"/>
      <c r="L112" s="75"/>
      <c r="M112" s="51"/>
      <c r="N112" s="75"/>
      <c r="O112" s="75"/>
      <c r="P112" s="75"/>
      <c r="Q112" s="75"/>
      <c r="R112" s="184"/>
      <c r="S112" s="207"/>
      <c r="T112" s="210"/>
      <c r="U112" s="237"/>
      <c r="V112" s="158"/>
    </row>
    <row r="113" spans="1:22" s="14" customFormat="1" ht="18.75" hidden="1">
      <c r="A113" s="146"/>
      <c r="B113" s="112"/>
      <c r="C113" s="51"/>
      <c r="D113" s="55"/>
      <c r="E113" s="55"/>
      <c r="F113" s="55"/>
      <c r="G113" s="55"/>
      <c r="H113" s="55"/>
      <c r="I113" s="55"/>
      <c r="J113" s="55"/>
      <c r="K113" s="55"/>
      <c r="L113" s="55"/>
      <c r="M113" s="51"/>
      <c r="N113" s="51"/>
      <c r="O113" s="51"/>
      <c r="P113" s="55"/>
      <c r="Q113" s="51"/>
      <c r="R113" s="172"/>
      <c r="S113" s="198"/>
      <c r="T113" s="198"/>
      <c r="U113" s="227"/>
      <c r="V113" s="146"/>
    </row>
    <row r="114" spans="1:22" s="14" customFormat="1" ht="18.75" hidden="1">
      <c r="A114" s="146"/>
      <c r="B114" s="112"/>
      <c r="C114" s="51"/>
      <c r="D114" s="55"/>
      <c r="E114" s="55"/>
      <c r="F114" s="55"/>
      <c r="G114" s="55"/>
      <c r="H114" s="55"/>
      <c r="I114" s="55"/>
      <c r="J114" s="55"/>
      <c r="K114" s="55"/>
      <c r="L114" s="55"/>
      <c r="M114" s="51"/>
      <c r="N114" s="55"/>
      <c r="O114" s="55"/>
      <c r="P114" s="55"/>
      <c r="Q114" s="55"/>
      <c r="R114" s="172"/>
      <c r="S114" s="198"/>
      <c r="T114" s="198"/>
      <c r="U114" s="227"/>
      <c r="V114" s="146"/>
    </row>
    <row r="115" spans="1:22" s="15" customFormat="1" ht="86.25" customHeight="1" hidden="1">
      <c r="A115" s="142"/>
      <c r="B115" s="118"/>
      <c r="C115" s="49"/>
      <c r="D115" s="49"/>
      <c r="E115" s="49"/>
      <c r="F115" s="76"/>
      <c r="G115" s="51"/>
      <c r="H115" s="49"/>
      <c r="I115" s="49"/>
      <c r="J115" s="49"/>
      <c r="K115" s="54"/>
      <c r="L115" s="54"/>
      <c r="M115" s="51"/>
      <c r="N115" s="49"/>
      <c r="O115" s="49"/>
      <c r="P115" s="55"/>
      <c r="Q115" s="49"/>
      <c r="R115" s="173"/>
      <c r="S115" s="91"/>
      <c r="T115" s="91"/>
      <c r="U115" s="238"/>
      <c r="V115" s="142"/>
    </row>
    <row r="116" spans="1:22" s="15" customFormat="1" ht="39" customHeight="1" hidden="1">
      <c r="A116" s="142"/>
      <c r="B116" s="118"/>
      <c r="C116" s="49"/>
      <c r="D116" s="49"/>
      <c r="E116" s="49"/>
      <c r="F116" s="49"/>
      <c r="G116" s="51"/>
      <c r="H116" s="49"/>
      <c r="I116" s="49"/>
      <c r="J116" s="49"/>
      <c r="K116" s="49"/>
      <c r="L116" s="49"/>
      <c r="M116" s="51"/>
      <c r="N116" s="49"/>
      <c r="O116" s="49"/>
      <c r="P116" s="55"/>
      <c r="Q116" s="49"/>
      <c r="R116" s="173"/>
      <c r="S116" s="91"/>
      <c r="T116" s="91"/>
      <c r="U116" s="238"/>
      <c r="V116" s="142"/>
    </row>
    <row r="117" spans="1:22" s="14" customFormat="1" ht="18.75" hidden="1">
      <c r="A117" s="146"/>
      <c r="B117" s="112"/>
      <c r="C117" s="51"/>
      <c r="D117" s="55"/>
      <c r="E117" s="55"/>
      <c r="F117" s="55"/>
      <c r="G117" s="55"/>
      <c r="H117" s="55"/>
      <c r="I117" s="55"/>
      <c r="J117" s="55"/>
      <c r="K117" s="55"/>
      <c r="L117" s="55"/>
      <c r="M117" s="51">
        <f aca="true" t="shared" si="0" ref="M117:M122">N117+O117+Q117</f>
        <v>0</v>
      </c>
      <c r="N117" s="55"/>
      <c r="O117" s="55"/>
      <c r="P117" s="55"/>
      <c r="Q117" s="55"/>
      <c r="R117" s="172"/>
      <c r="S117" s="198"/>
      <c r="T117" s="198"/>
      <c r="U117" s="227"/>
      <c r="V117" s="146"/>
    </row>
    <row r="118" spans="1:22" s="14" customFormat="1" ht="70.5" customHeight="1" hidden="1">
      <c r="A118" s="146"/>
      <c r="B118" s="112"/>
      <c r="C118" s="51"/>
      <c r="D118" s="55"/>
      <c r="E118" s="55"/>
      <c r="F118" s="55"/>
      <c r="G118" s="55"/>
      <c r="H118" s="55"/>
      <c r="I118" s="55"/>
      <c r="J118" s="55"/>
      <c r="K118" s="55"/>
      <c r="L118" s="55"/>
      <c r="M118" s="51">
        <f t="shared" si="0"/>
        <v>0</v>
      </c>
      <c r="N118" s="55"/>
      <c r="O118" s="55"/>
      <c r="P118" s="55"/>
      <c r="Q118" s="55"/>
      <c r="R118" s="172"/>
      <c r="S118" s="198"/>
      <c r="T118" s="198"/>
      <c r="U118" s="227"/>
      <c r="V118" s="146"/>
    </row>
    <row r="119" spans="1:22" s="42" customFormat="1" ht="42" customHeight="1" hidden="1">
      <c r="A119" s="140"/>
      <c r="B119" s="118"/>
      <c r="C119" s="49"/>
      <c r="D119" s="69"/>
      <c r="E119" s="77"/>
      <c r="F119" s="78"/>
      <c r="G119" s="69"/>
      <c r="H119" s="69"/>
      <c r="I119" s="69"/>
      <c r="J119" s="69"/>
      <c r="K119" s="69"/>
      <c r="L119" s="69"/>
      <c r="M119" s="51">
        <f t="shared" si="0"/>
        <v>0</v>
      </c>
      <c r="N119" s="69"/>
      <c r="O119" s="69"/>
      <c r="P119" s="55"/>
      <c r="Q119" s="69"/>
      <c r="R119" s="288"/>
      <c r="S119" s="195"/>
      <c r="T119" s="91"/>
      <c r="U119" s="226"/>
      <c r="V119" s="140"/>
    </row>
    <row r="120" spans="1:22" s="42" customFormat="1" ht="90" customHeight="1" hidden="1">
      <c r="A120" s="140"/>
      <c r="B120" s="118"/>
      <c r="C120" s="44"/>
      <c r="D120" s="45"/>
      <c r="E120" s="43"/>
      <c r="F120" s="43"/>
      <c r="G120" s="69"/>
      <c r="H120" s="69"/>
      <c r="I120" s="69"/>
      <c r="J120" s="69"/>
      <c r="K120" s="69"/>
      <c r="L120" s="69"/>
      <c r="M120" s="51">
        <f t="shared" si="0"/>
        <v>0</v>
      </c>
      <c r="N120" s="69"/>
      <c r="O120" s="69"/>
      <c r="P120" s="55"/>
      <c r="Q120" s="69"/>
      <c r="R120" s="180"/>
      <c r="S120" s="199"/>
      <c r="T120" s="197"/>
      <c r="U120" s="226"/>
      <c r="V120" s="140"/>
    </row>
    <row r="121" spans="1:22" s="36" customFormat="1" ht="18.75" hidden="1">
      <c r="A121" s="140"/>
      <c r="B121" s="118"/>
      <c r="C121" s="49"/>
      <c r="D121" s="69"/>
      <c r="E121" s="69"/>
      <c r="F121" s="69"/>
      <c r="G121" s="69"/>
      <c r="H121" s="69"/>
      <c r="I121" s="69"/>
      <c r="J121" s="69"/>
      <c r="K121" s="69"/>
      <c r="L121" s="69"/>
      <c r="M121" s="51">
        <f t="shared" si="0"/>
        <v>0</v>
      </c>
      <c r="N121" s="69"/>
      <c r="O121" s="69"/>
      <c r="P121" s="55"/>
      <c r="Q121" s="49"/>
      <c r="R121" s="288"/>
      <c r="S121" s="195"/>
      <c r="T121" s="91"/>
      <c r="U121" s="226"/>
      <c r="V121" s="140"/>
    </row>
    <row r="122" spans="1:22" s="36" customFormat="1" ht="18.75" hidden="1">
      <c r="A122" s="140"/>
      <c r="B122" s="118"/>
      <c r="C122" s="49"/>
      <c r="D122" s="69"/>
      <c r="E122" s="69"/>
      <c r="F122" s="69"/>
      <c r="G122" s="69"/>
      <c r="H122" s="69"/>
      <c r="I122" s="69"/>
      <c r="J122" s="69"/>
      <c r="K122" s="69"/>
      <c r="L122" s="69"/>
      <c r="M122" s="51">
        <f t="shared" si="0"/>
        <v>0</v>
      </c>
      <c r="N122" s="69"/>
      <c r="O122" s="69"/>
      <c r="P122" s="55"/>
      <c r="Q122" s="49"/>
      <c r="R122" s="288"/>
      <c r="S122" s="195"/>
      <c r="T122" s="91"/>
      <c r="U122" s="226"/>
      <c r="V122" s="140"/>
    </row>
    <row r="123" spans="1:22" s="36" customFormat="1" ht="81.75" customHeight="1" hidden="1">
      <c r="A123" s="140"/>
      <c r="B123" s="301"/>
      <c r="C123" s="301"/>
      <c r="D123" s="69"/>
      <c r="E123" s="69"/>
      <c r="F123" s="69"/>
      <c r="G123" s="69"/>
      <c r="H123" s="69"/>
      <c r="I123" s="69"/>
      <c r="J123" s="69"/>
      <c r="K123" s="69"/>
      <c r="L123" s="69"/>
      <c r="M123" s="51"/>
      <c r="N123" s="51"/>
      <c r="O123" s="51"/>
      <c r="P123" s="55"/>
      <c r="Q123" s="51"/>
      <c r="R123" s="288"/>
      <c r="S123" s="195"/>
      <c r="T123" s="91"/>
      <c r="U123" s="226"/>
      <c r="V123" s="140"/>
    </row>
    <row r="124" spans="1:22" s="36" customFormat="1" ht="27" customHeight="1" hidden="1">
      <c r="A124" s="140"/>
      <c r="B124" s="263"/>
      <c r="C124" s="49"/>
      <c r="D124" s="69"/>
      <c r="E124" s="69"/>
      <c r="F124" s="69"/>
      <c r="G124" s="69"/>
      <c r="H124" s="69"/>
      <c r="I124" s="69"/>
      <c r="J124" s="69"/>
      <c r="K124" s="69"/>
      <c r="L124" s="69"/>
      <c r="M124" s="51"/>
      <c r="N124" s="69"/>
      <c r="O124" s="69"/>
      <c r="P124" s="55"/>
      <c r="Q124" s="49"/>
      <c r="R124" s="173"/>
      <c r="S124" s="91"/>
      <c r="T124" s="91"/>
      <c r="U124" s="226"/>
      <c r="V124" s="140"/>
    </row>
    <row r="125" spans="1:22" s="36" customFormat="1" ht="18.75" hidden="1">
      <c r="A125" s="140"/>
      <c r="B125" s="118"/>
      <c r="C125" s="49"/>
      <c r="D125" s="69"/>
      <c r="E125" s="69"/>
      <c r="F125" s="69"/>
      <c r="G125" s="69"/>
      <c r="H125" s="69"/>
      <c r="I125" s="69"/>
      <c r="J125" s="69"/>
      <c r="K125" s="69"/>
      <c r="L125" s="69"/>
      <c r="M125" s="51"/>
      <c r="N125" s="69"/>
      <c r="O125" s="69"/>
      <c r="P125" s="55"/>
      <c r="Q125" s="49"/>
      <c r="R125" s="288"/>
      <c r="S125" s="195"/>
      <c r="T125" s="91"/>
      <c r="U125" s="226"/>
      <c r="V125" s="140"/>
    </row>
    <row r="126" spans="1:22" s="28" customFormat="1" ht="17.25" customHeight="1" hidden="1">
      <c r="A126" s="145"/>
      <c r="B126" s="257"/>
      <c r="C126" s="51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5"/>
      <c r="Q126" s="52"/>
      <c r="R126" s="169"/>
      <c r="S126" s="200"/>
      <c r="T126" s="200"/>
      <c r="U126" s="228"/>
      <c r="V126" s="145"/>
    </row>
    <row r="127" spans="1:22" s="13" customFormat="1" ht="18" customHeight="1" hidden="1">
      <c r="A127" s="147"/>
      <c r="B127" s="112"/>
      <c r="C127" s="79"/>
      <c r="D127" s="79"/>
      <c r="E127" s="7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5"/>
      <c r="Q127" s="59"/>
      <c r="R127" s="176"/>
      <c r="S127" s="193"/>
      <c r="T127" s="201"/>
      <c r="U127" s="215"/>
      <c r="V127" s="147"/>
    </row>
    <row r="128" spans="1:22" s="13" customFormat="1" ht="18.75" hidden="1">
      <c r="A128" s="147"/>
      <c r="B128" s="112"/>
      <c r="C128" s="79"/>
      <c r="D128" s="79"/>
      <c r="E128" s="7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5"/>
      <c r="Q128" s="59"/>
      <c r="R128" s="176"/>
      <c r="S128" s="193"/>
      <c r="T128" s="201"/>
      <c r="U128" s="215"/>
      <c r="V128" s="147"/>
    </row>
    <row r="129" spans="1:22" s="12" customFormat="1" ht="48.75" customHeight="1" hidden="1">
      <c r="A129" s="149"/>
      <c r="B129" s="112"/>
      <c r="C129" s="79"/>
      <c r="D129" s="80"/>
      <c r="E129" s="80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55"/>
      <c r="Q129" s="81"/>
      <c r="R129" s="185"/>
      <c r="S129" s="208"/>
      <c r="T129" s="198"/>
      <c r="U129" s="227"/>
      <c r="V129" s="149"/>
    </row>
    <row r="130" spans="1:22" s="15" customFormat="1" ht="55.5" customHeight="1" hidden="1">
      <c r="A130" s="142"/>
      <c r="B130" s="118" t="s">
        <v>23</v>
      </c>
      <c r="C130" s="49">
        <v>30125.34</v>
      </c>
      <c r="D130" s="49" t="s">
        <v>24</v>
      </c>
      <c r="E130" s="49" t="s">
        <v>25</v>
      </c>
      <c r="F130" s="76">
        <v>2017</v>
      </c>
      <c r="G130" s="51">
        <v>195514.556</v>
      </c>
      <c r="H130" s="49">
        <v>195514.6</v>
      </c>
      <c r="I130" s="49">
        <f>H130*100/G130</f>
        <v>100.00002250471826</v>
      </c>
      <c r="J130" s="49">
        <f>30000+109632.92+11265.5</f>
        <v>150898.41999999998</v>
      </c>
      <c r="K130" s="49">
        <f>G130-H130</f>
        <v>-0.043999999994412065</v>
      </c>
      <c r="L130" s="49">
        <f>G130-J130</f>
        <v>44616.13600000003</v>
      </c>
      <c r="M130" s="51">
        <f aca="true" t="shared" si="1" ref="M130:M156">N130+O130+Q130</f>
        <v>0</v>
      </c>
      <c r="N130" s="49"/>
      <c r="O130" s="49">
        <v>0</v>
      </c>
      <c r="P130" s="49">
        <v>0</v>
      </c>
      <c r="Q130" s="49">
        <v>0</v>
      </c>
      <c r="R130" s="173" t="s">
        <v>26</v>
      </c>
      <c r="S130" s="91"/>
      <c r="T130" s="91"/>
      <c r="U130" s="215"/>
      <c r="V130" s="142"/>
    </row>
    <row r="131" spans="1:22" s="15" customFormat="1" ht="133.5" customHeight="1" hidden="1">
      <c r="A131" s="142"/>
      <c r="B131" s="118" t="s">
        <v>27</v>
      </c>
      <c r="C131" s="49"/>
      <c r="D131" s="49"/>
      <c r="E131" s="49"/>
      <c r="F131" s="76"/>
      <c r="G131" s="51">
        <v>334748.34</v>
      </c>
      <c r="H131" s="49">
        <v>334748.34</v>
      </c>
      <c r="I131" s="49"/>
      <c r="J131" s="49">
        <v>321957.44</v>
      </c>
      <c r="K131" s="49"/>
      <c r="L131" s="49">
        <v>12790.9</v>
      </c>
      <c r="M131" s="51">
        <f t="shared" si="1"/>
        <v>0</v>
      </c>
      <c r="N131" s="49"/>
      <c r="O131" s="49">
        <v>0</v>
      </c>
      <c r="P131" s="49">
        <v>0</v>
      </c>
      <c r="Q131" s="49">
        <v>0</v>
      </c>
      <c r="R131" s="173"/>
      <c r="S131" s="91"/>
      <c r="T131" s="91"/>
      <c r="U131" s="215"/>
      <c r="V131" s="142"/>
    </row>
    <row r="132" spans="1:22" s="15" customFormat="1" ht="72" customHeight="1" hidden="1">
      <c r="A132" s="142"/>
      <c r="B132" s="118" t="s">
        <v>28</v>
      </c>
      <c r="C132" s="49">
        <v>45535.5</v>
      </c>
      <c r="D132" s="49" t="s">
        <v>29</v>
      </c>
      <c r="E132" s="49" t="s">
        <v>30</v>
      </c>
      <c r="F132" s="76">
        <v>2017</v>
      </c>
      <c r="G132" s="51">
        <v>357044.5</v>
      </c>
      <c r="H132" s="49">
        <v>357044.5</v>
      </c>
      <c r="I132" s="49">
        <f>H132*100/G132</f>
        <v>100</v>
      </c>
      <c r="J132" s="49">
        <v>257268.4</v>
      </c>
      <c r="K132" s="49">
        <f>G132-H132</f>
        <v>0</v>
      </c>
      <c r="L132" s="49">
        <f>G132-J132</f>
        <v>99776.1</v>
      </c>
      <c r="M132" s="51">
        <f t="shared" si="1"/>
        <v>0</v>
      </c>
      <c r="N132" s="49"/>
      <c r="O132" s="49">
        <v>0</v>
      </c>
      <c r="P132" s="49">
        <v>0</v>
      </c>
      <c r="Q132" s="49">
        <f>O132*0.1/99.9</f>
        <v>0</v>
      </c>
      <c r="R132" s="173" t="s">
        <v>31</v>
      </c>
      <c r="S132" s="91"/>
      <c r="T132" s="91"/>
      <c r="U132" s="215"/>
      <c r="V132" s="142"/>
    </row>
    <row r="133" spans="1:22" s="36" customFormat="1" ht="34.5" customHeight="1" hidden="1">
      <c r="A133" s="140"/>
      <c r="B133" s="118"/>
      <c r="C133" s="49"/>
      <c r="D133" s="69"/>
      <c r="E133" s="69"/>
      <c r="F133" s="69"/>
      <c r="G133" s="70"/>
      <c r="H133" s="69"/>
      <c r="I133" s="69"/>
      <c r="J133" s="69"/>
      <c r="K133" s="69"/>
      <c r="L133" s="69"/>
      <c r="M133" s="51"/>
      <c r="N133" s="69"/>
      <c r="O133" s="69"/>
      <c r="P133" s="69"/>
      <c r="Q133" s="69"/>
      <c r="R133" s="173"/>
      <c r="S133" s="91"/>
      <c r="T133" s="83"/>
      <c r="U133" s="226"/>
      <c r="V133" s="142"/>
    </row>
    <row r="134" spans="1:22" s="14" customFormat="1" ht="26.25" customHeight="1">
      <c r="A134" s="146">
        <v>2</v>
      </c>
      <c r="B134" s="118" t="s">
        <v>57</v>
      </c>
      <c r="C134" s="49">
        <v>33782.4</v>
      </c>
      <c r="D134" s="54" t="s">
        <v>32</v>
      </c>
      <c r="E134" s="54" t="s">
        <v>33</v>
      </c>
      <c r="F134" s="82">
        <v>2018</v>
      </c>
      <c r="G134" s="55">
        <v>225707.2</v>
      </c>
      <c r="H134" s="54">
        <v>15161.4</v>
      </c>
      <c r="I134" s="54">
        <f>H134*100/G134</f>
        <v>6.717286821155905</v>
      </c>
      <c r="J134" s="54">
        <v>15161.4</v>
      </c>
      <c r="K134" s="54">
        <f>G134-H134</f>
        <v>210545.80000000002</v>
      </c>
      <c r="L134" s="54">
        <f>G134-J134</f>
        <v>210545.80000000002</v>
      </c>
      <c r="M134" s="51">
        <f t="shared" si="1"/>
        <v>206839.07351460223</v>
      </c>
      <c r="N134" s="54"/>
      <c r="O134" s="54">
        <v>205391.2</v>
      </c>
      <c r="P134" s="54"/>
      <c r="Q134" s="69">
        <f>O134*0.7/99.3</f>
        <v>1447.8735146022154</v>
      </c>
      <c r="R134" s="173" t="s">
        <v>52</v>
      </c>
      <c r="S134" s="91">
        <v>43090</v>
      </c>
      <c r="T134" s="83" t="s">
        <v>63</v>
      </c>
      <c r="U134" s="239">
        <v>245.6</v>
      </c>
      <c r="V134" s="146"/>
    </row>
    <row r="135" spans="1:22" s="36" customFormat="1" ht="37.5" customHeight="1" hidden="1">
      <c r="A135" s="140"/>
      <c r="B135" s="118"/>
      <c r="C135" s="49"/>
      <c r="D135" s="69"/>
      <c r="E135" s="69"/>
      <c r="F135" s="69"/>
      <c r="G135" s="70"/>
      <c r="H135" s="69"/>
      <c r="I135" s="69"/>
      <c r="J135" s="69"/>
      <c r="K135" s="69"/>
      <c r="L135" s="69"/>
      <c r="M135" s="51"/>
      <c r="N135" s="69"/>
      <c r="O135" s="49"/>
      <c r="P135" s="54"/>
      <c r="Q135" s="49"/>
      <c r="R135" s="173"/>
      <c r="S135" s="91"/>
      <c r="T135" s="49"/>
      <c r="U135" s="226"/>
      <c r="V135" s="142"/>
    </row>
    <row r="136" spans="1:22" s="15" customFormat="1" ht="25.5" customHeight="1">
      <c r="A136" s="142">
        <v>3</v>
      </c>
      <c r="B136" s="118" t="s">
        <v>58</v>
      </c>
      <c r="C136" s="49">
        <v>21765.67</v>
      </c>
      <c r="D136" s="49" t="s">
        <v>32</v>
      </c>
      <c r="E136" s="49" t="s">
        <v>18</v>
      </c>
      <c r="F136" s="49"/>
      <c r="G136" s="51">
        <v>176931</v>
      </c>
      <c r="H136" s="49">
        <v>9851.6</v>
      </c>
      <c r="I136" s="49">
        <f>H136*100/G136</f>
        <v>5.5680463005352365</v>
      </c>
      <c r="J136" s="49">
        <v>9851.6</v>
      </c>
      <c r="K136" s="49">
        <f>G136-H136</f>
        <v>167079.4</v>
      </c>
      <c r="L136" s="49">
        <f>G136-J136</f>
        <v>167079.4</v>
      </c>
      <c r="M136" s="51">
        <f t="shared" si="1"/>
        <v>167079.41767068274</v>
      </c>
      <c r="N136" s="49"/>
      <c r="O136" s="49">
        <v>166411.1</v>
      </c>
      <c r="P136" s="54"/>
      <c r="Q136" s="49">
        <f>O136*0.4/99.6</f>
        <v>668.317670682731</v>
      </c>
      <c r="R136" s="173" t="s">
        <v>52</v>
      </c>
      <c r="S136" s="91">
        <v>43089</v>
      </c>
      <c r="T136" s="49" t="s">
        <v>64</v>
      </c>
      <c r="U136" s="215"/>
      <c r="V136" s="142"/>
    </row>
    <row r="137" spans="1:22" s="15" customFormat="1" ht="78.75" customHeight="1" hidden="1">
      <c r="A137" s="142"/>
      <c r="B137" s="118" t="s">
        <v>34</v>
      </c>
      <c r="C137" s="49">
        <v>9856.08</v>
      </c>
      <c r="D137" s="49" t="s">
        <v>17</v>
      </c>
      <c r="E137" s="49" t="s">
        <v>35</v>
      </c>
      <c r="F137" s="76">
        <v>2017</v>
      </c>
      <c r="G137" s="51">
        <v>103423.7</v>
      </c>
      <c r="H137" s="49">
        <v>103423.7</v>
      </c>
      <c r="I137" s="49">
        <f>H137*100/G137</f>
        <v>100</v>
      </c>
      <c r="J137" s="49">
        <f>78658.049+23297.9+140.7</f>
        <v>102096.64899999999</v>
      </c>
      <c r="K137" s="49">
        <f>G137-H137</f>
        <v>0</v>
      </c>
      <c r="L137" s="49">
        <f>G137-J137</f>
        <v>1327.0510000000068</v>
      </c>
      <c r="M137" s="51">
        <f t="shared" si="1"/>
        <v>0</v>
      </c>
      <c r="N137" s="49"/>
      <c r="O137" s="49">
        <v>0</v>
      </c>
      <c r="P137" s="54">
        <v>0</v>
      </c>
      <c r="Q137" s="49">
        <f>O137*0.6/99.4</f>
        <v>0</v>
      </c>
      <c r="R137" s="173" t="s">
        <v>36</v>
      </c>
      <c r="S137" s="91"/>
      <c r="T137" s="91"/>
      <c r="U137" s="215"/>
      <c r="V137" s="142"/>
    </row>
    <row r="138" spans="1:22" s="36" customFormat="1" ht="36.75" customHeight="1" hidden="1">
      <c r="A138" s="140"/>
      <c r="B138" s="118"/>
      <c r="C138" s="49"/>
      <c r="D138" s="69"/>
      <c r="E138" s="69"/>
      <c r="F138" s="69"/>
      <c r="G138" s="70"/>
      <c r="H138" s="69"/>
      <c r="I138" s="69"/>
      <c r="J138" s="69"/>
      <c r="K138" s="69"/>
      <c r="L138" s="69"/>
      <c r="M138" s="51"/>
      <c r="N138" s="69"/>
      <c r="O138" s="49"/>
      <c r="P138" s="54"/>
      <c r="Q138" s="49"/>
      <c r="R138" s="173"/>
      <c r="S138" s="91"/>
      <c r="T138" s="49"/>
      <c r="U138" s="226"/>
      <c r="V138" s="142"/>
    </row>
    <row r="139" spans="1:22" s="36" customFormat="1" ht="25.5" customHeight="1" hidden="1">
      <c r="A139" s="140"/>
      <c r="B139" s="118"/>
      <c r="C139" s="49"/>
      <c r="D139" s="69"/>
      <c r="E139" s="69"/>
      <c r="F139" s="69"/>
      <c r="G139" s="70"/>
      <c r="H139" s="69"/>
      <c r="I139" s="69"/>
      <c r="J139" s="69"/>
      <c r="K139" s="69"/>
      <c r="L139" s="69"/>
      <c r="M139" s="51"/>
      <c r="N139" s="69"/>
      <c r="O139" s="49"/>
      <c r="P139" s="54"/>
      <c r="Q139" s="49"/>
      <c r="R139" s="173"/>
      <c r="S139" s="91"/>
      <c r="T139" s="91"/>
      <c r="U139" s="226"/>
      <c r="V139" s="140"/>
    </row>
    <row r="140" spans="1:22" s="36" customFormat="1" ht="27" customHeight="1" hidden="1">
      <c r="A140" s="140"/>
      <c r="B140" s="264"/>
      <c r="C140" s="49"/>
      <c r="D140" s="69"/>
      <c r="E140" s="69"/>
      <c r="F140" s="69"/>
      <c r="G140" s="70"/>
      <c r="H140" s="69"/>
      <c r="I140" s="69"/>
      <c r="J140" s="69"/>
      <c r="K140" s="69"/>
      <c r="L140" s="69"/>
      <c r="M140" s="51"/>
      <c r="N140" s="69"/>
      <c r="O140" s="49"/>
      <c r="P140" s="54"/>
      <c r="Q140" s="49"/>
      <c r="R140" s="173"/>
      <c r="S140" s="91"/>
      <c r="T140" s="91"/>
      <c r="U140" s="226"/>
      <c r="V140" s="140"/>
    </row>
    <row r="141" spans="1:22" s="36" customFormat="1" ht="27" customHeight="1" hidden="1">
      <c r="A141" s="140"/>
      <c r="B141" s="265"/>
      <c r="C141" s="49"/>
      <c r="D141" s="69"/>
      <c r="E141" s="69"/>
      <c r="F141" s="69"/>
      <c r="G141" s="70"/>
      <c r="H141" s="69"/>
      <c r="I141" s="69"/>
      <c r="J141" s="69"/>
      <c r="K141" s="69"/>
      <c r="L141" s="69"/>
      <c r="M141" s="51"/>
      <c r="N141" s="69"/>
      <c r="O141" s="49"/>
      <c r="P141" s="54"/>
      <c r="Q141" s="49"/>
      <c r="R141" s="173"/>
      <c r="S141" s="91"/>
      <c r="T141" s="91"/>
      <c r="U141" s="226"/>
      <c r="V141" s="140"/>
    </row>
    <row r="142" spans="1:22" s="36" customFormat="1" ht="38.25" customHeight="1" hidden="1">
      <c r="A142" s="140"/>
      <c r="B142" s="118"/>
      <c r="C142" s="49"/>
      <c r="D142" s="69"/>
      <c r="E142" s="69"/>
      <c r="F142" s="69"/>
      <c r="G142" s="70"/>
      <c r="H142" s="69"/>
      <c r="I142" s="69"/>
      <c r="J142" s="69"/>
      <c r="K142" s="69"/>
      <c r="L142" s="69"/>
      <c r="M142" s="51"/>
      <c r="N142" s="69"/>
      <c r="O142" s="49"/>
      <c r="P142" s="54"/>
      <c r="Q142" s="49"/>
      <c r="R142" s="173"/>
      <c r="S142" s="91"/>
      <c r="T142" s="49"/>
      <c r="U142" s="226"/>
      <c r="V142" s="142"/>
    </row>
    <row r="143" spans="1:22" s="13" customFormat="1" ht="69" customHeight="1" hidden="1">
      <c r="A143" s="147"/>
      <c r="B143" s="114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51">
        <f t="shared" si="1"/>
        <v>0</v>
      </c>
      <c r="N143" s="51"/>
      <c r="O143" s="51"/>
      <c r="P143" s="55"/>
      <c r="Q143" s="51"/>
      <c r="R143" s="173" t="s">
        <v>52</v>
      </c>
      <c r="S143" s="91"/>
      <c r="T143" s="91"/>
      <c r="U143" s="215"/>
      <c r="V143" s="147"/>
    </row>
    <row r="144" spans="1:22" s="15" customFormat="1" ht="74.25" customHeight="1" hidden="1">
      <c r="A144" s="142"/>
      <c r="B144" s="118" t="s">
        <v>37</v>
      </c>
      <c r="C144" s="49"/>
      <c r="D144" s="49"/>
      <c r="E144" s="49"/>
      <c r="F144" s="76"/>
      <c r="G144" s="51">
        <v>390307.8</v>
      </c>
      <c r="H144" s="49">
        <v>390307.8</v>
      </c>
      <c r="I144" s="49">
        <f>H144*100/G144</f>
        <v>100</v>
      </c>
      <c r="J144" s="49">
        <v>384086.4</v>
      </c>
      <c r="K144" s="49">
        <f>G144-H144</f>
        <v>0</v>
      </c>
      <c r="L144" s="49">
        <f>G144-J144</f>
        <v>6221.399999999965</v>
      </c>
      <c r="M144" s="51">
        <f t="shared" si="1"/>
        <v>0</v>
      </c>
      <c r="N144" s="49"/>
      <c r="O144" s="49">
        <v>0</v>
      </c>
      <c r="P144" s="54">
        <f>SUM(P148:P151)</f>
        <v>0</v>
      </c>
      <c r="Q144" s="49">
        <f>O144*27.3/72.7</f>
        <v>0</v>
      </c>
      <c r="R144" s="173" t="s">
        <v>52</v>
      </c>
      <c r="S144" s="91"/>
      <c r="T144" s="91"/>
      <c r="U144" s="215"/>
      <c r="V144" s="142"/>
    </row>
    <row r="145" spans="1:22" s="15" customFormat="1" ht="34.5" customHeight="1" hidden="1">
      <c r="A145" s="142"/>
      <c r="B145" s="266"/>
      <c r="C145" s="49"/>
      <c r="D145" s="49"/>
      <c r="E145" s="49"/>
      <c r="F145" s="76"/>
      <c r="G145" s="51"/>
      <c r="H145" s="49"/>
      <c r="I145" s="49"/>
      <c r="J145" s="49"/>
      <c r="K145" s="49"/>
      <c r="L145" s="49"/>
      <c r="M145" s="51"/>
      <c r="N145" s="49"/>
      <c r="O145" s="49"/>
      <c r="P145" s="54"/>
      <c r="Q145" s="49"/>
      <c r="R145" s="173"/>
      <c r="S145" s="91"/>
      <c r="T145" s="91"/>
      <c r="U145" s="215"/>
      <c r="V145" s="142"/>
    </row>
    <row r="146" spans="1:22" s="15" customFormat="1" ht="23.25" customHeight="1" hidden="1">
      <c r="A146" s="142"/>
      <c r="B146" s="267"/>
      <c r="C146" s="49"/>
      <c r="D146" s="49"/>
      <c r="E146" s="49"/>
      <c r="F146" s="76"/>
      <c r="G146" s="51"/>
      <c r="H146" s="49"/>
      <c r="I146" s="49"/>
      <c r="J146" s="49"/>
      <c r="K146" s="49"/>
      <c r="L146" s="49"/>
      <c r="M146" s="51"/>
      <c r="N146" s="49"/>
      <c r="O146" s="49"/>
      <c r="P146" s="55"/>
      <c r="Q146" s="49"/>
      <c r="R146" s="173"/>
      <c r="S146" s="91"/>
      <c r="T146" s="91"/>
      <c r="U146" s="215"/>
      <c r="V146" s="142"/>
    </row>
    <row r="147" spans="1:22" s="15" customFormat="1" ht="27" customHeight="1" hidden="1">
      <c r="A147" s="142"/>
      <c r="B147" s="126"/>
      <c r="C147" s="49"/>
      <c r="D147" s="49"/>
      <c r="E147" s="49"/>
      <c r="F147" s="76"/>
      <c r="G147" s="51"/>
      <c r="H147" s="49"/>
      <c r="I147" s="49"/>
      <c r="J147" s="49"/>
      <c r="K147" s="49"/>
      <c r="L147" s="49"/>
      <c r="M147" s="51"/>
      <c r="N147" s="49"/>
      <c r="O147" s="49"/>
      <c r="P147" s="55"/>
      <c r="Q147" s="49"/>
      <c r="R147" s="173"/>
      <c r="S147" s="91"/>
      <c r="T147" s="91"/>
      <c r="U147" s="215"/>
      <c r="V147" s="142"/>
    </row>
    <row r="148" spans="1:22" s="15" customFormat="1" ht="28.5" customHeight="1" hidden="1">
      <c r="A148" s="142">
        <v>11</v>
      </c>
      <c r="B148" s="118"/>
      <c r="C148" s="49"/>
      <c r="D148" s="49"/>
      <c r="E148" s="49"/>
      <c r="F148" s="76"/>
      <c r="G148" s="51"/>
      <c r="H148" s="49"/>
      <c r="I148" s="49"/>
      <c r="J148" s="49"/>
      <c r="K148" s="49"/>
      <c r="L148" s="49"/>
      <c r="M148" s="51">
        <f>N148+O148+Q148</f>
        <v>254899.75999999998</v>
      </c>
      <c r="N148" s="49"/>
      <c r="O148" s="49">
        <v>254644.86</v>
      </c>
      <c r="P148" s="54">
        <f>SUM(P149:P152)</f>
        <v>0</v>
      </c>
      <c r="Q148" s="49">
        <v>254.9</v>
      </c>
      <c r="R148" s="173" t="s">
        <v>52</v>
      </c>
      <c r="S148" s="91"/>
      <c r="T148" s="91"/>
      <c r="U148" s="215"/>
      <c r="V148" s="142"/>
    </row>
    <row r="149" spans="1:22" s="38" customFormat="1" ht="22.5" customHeight="1">
      <c r="A149" s="153">
        <v>4</v>
      </c>
      <c r="B149" s="124" t="s">
        <v>56</v>
      </c>
      <c r="C149" s="69">
        <v>125000</v>
      </c>
      <c r="D149" s="69" t="s">
        <v>39</v>
      </c>
      <c r="E149" s="69"/>
      <c r="F149" s="69"/>
      <c r="G149" s="69"/>
      <c r="H149" s="69"/>
      <c r="I149" s="69"/>
      <c r="J149" s="69"/>
      <c r="K149" s="69">
        <v>990000</v>
      </c>
      <c r="L149" s="69">
        <v>990000</v>
      </c>
      <c r="M149" s="51">
        <f t="shared" si="1"/>
        <v>60315.71218795888</v>
      </c>
      <c r="N149" s="69"/>
      <c r="O149" s="69">
        <v>41075</v>
      </c>
      <c r="P149" s="54"/>
      <c r="Q149" s="69">
        <f>O149*31.9/68.1</f>
        <v>19240.712187958885</v>
      </c>
      <c r="R149" s="173" t="s">
        <v>52</v>
      </c>
      <c r="S149" s="91">
        <v>43090</v>
      </c>
      <c r="T149" s="87" t="s">
        <v>63</v>
      </c>
      <c r="U149" s="226"/>
      <c r="V149" s="153"/>
    </row>
    <row r="150" spans="1:22" s="38" customFormat="1" ht="65.25" customHeight="1" hidden="1">
      <c r="A150" s="153"/>
      <c r="B150" s="12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51">
        <f t="shared" si="1"/>
        <v>0</v>
      </c>
      <c r="N150" s="69"/>
      <c r="O150" s="69"/>
      <c r="P150" s="54"/>
      <c r="Q150" s="69"/>
      <c r="R150" s="173"/>
      <c r="S150" s="91">
        <v>43089</v>
      </c>
      <c r="T150" s="91"/>
      <c r="U150" s="226"/>
      <c r="V150" s="153"/>
    </row>
    <row r="151" spans="1:22" s="12" customFormat="1" ht="18.75" hidden="1">
      <c r="A151" s="149"/>
      <c r="B151" s="114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1">
        <f t="shared" si="1"/>
        <v>0</v>
      </c>
      <c r="N151" s="55"/>
      <c r="O151" s="55"/>
      <c r="P151" s="54"/>
      <c r="Q151" s="55"/>
      <c r="R151" s="172"/>
      <c r="S151" s="91">
        <v>43089</v>
      </c>
      <c r="T151" s="91"/>
      <c r="U151" s="227"/>
      <c r="V151" s="149"/>
    </row>
    <row r="152" spans="1:22" s="13" customFormat="1" ht="18.75" hidden="1">
      <c r="A152" s="147"/>
      <c r="B152" s="112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>
        <f t="shared" si="1"/>
        <v>0</v>
      </c>
      <c r="N152" s="51"/>
      <c r="O152" s="51"/>
      <c r="P152" s="54"/>
      <c r="Q152" s="51"/>
      <c r="R152" s="168"/>
      <c r="S152" s="91">
        <v>43089</v>
      </c>
      <c r="T152" s="91"/>
      <c r="U152" s="215"/>
      <c r="V152" s="147"/>
    </row>
    <row r="153" spans="1:22" s="36" customFormat="1" ht="73.5" customHeight="1" hidden="1">
      <c r="A153" s="140"/>
      <c r="B153" s="124"/>
      <c r="C153" s="69"/>
      <c r="D153" s="69"/>
      <c r="E153" s="69"/>
      <c r="F153" s="78"/>
      <c r="G153" s="69"/>
      <c r="H153" s="69"/>
      <c r="I153" s="69"/>
      <c r="J153" s="69"/>
      <c r="K153" s="69"/>
      <c r="L153" s="69"/>
      <c r="M153" s="51">
        <f t="shared" si="1"/>
        <v>0</v>
      </c>
      <c r="N153" s="69"/>
      <c r="O153" s="69"/>
      <c r="P153" s="69"/>
      <c r="Q153" s="69"/>
      <c r="R153" s="180"/>
      <c r="S153" s="91">
        <v>43089</v>
      </c>
      <c r="T153" s="91"/>
      <c r="U153" s="226"/>
      <c r="V153" s="140"/>
    </row>
    <row r="154" spans="1:22" s="28" customFormat="1" ht="24.75" customHeight="1" hidden="1">
      <c r="A154" s="145"/>
      <c r="B154" s="113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1">
        <f t="shared" si="1"/>
        <v>0</v>
      </c>
      <c r="N154" s="52"/>
      <c r="O154" s="52"/>
      <c r="P154" s="52"/>
      <c r="Q154" s="52"/>
      <c r="R154" s="169"/>
      <c r="S154" s="91">
        <v>43089</v>
      </c>
      <c r="T154" s="91"/>
      <c r="U154" s="228"/>
      <c r="V154" s="145"/>
    </row>
    <row r="155" spans="1:22" s="12" customFormat="1" ht="18.75" hidden="1">
      <c r="A155" s="149"/>
      <c r="B155" s="114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1">
        <f t="shared" si="1"/>
        <v>0</v>
      </c>
      <c r="N155" s="55"/>
      <c r="O155" s="55"/>
      <c r="P155" s="55"/>
      <c r="Q155" s="55"/>
      <c r="R155" s="172"/>
      <c r="S155" s="91">
        <v>43089</v>
      </c>
      <c r="T155" s="91"/>
      <c r="U155" s="227"/>
      <c r="V155" s="149"/>
    </row>
    <row r="156" spans="1:22" s="13" customFormat="1" ht="18.75" hidden="1">
      <c r="A156" s="147"/>
      <c r="B156" s="112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>
        <f t="shared" si="1"/>
        <v>0</v>
      </c>
      <c r="N156" s="51"/>
      <c r="O156" s="51"/>
      <c r="P156" s="51"/>
      <c r="Q156" s="51"/>
      <c r="R156" s="168"/>
      <c r="S156" s="91">
        <v>43089</v>
      </c>
      <c r="T156" s="91"/>
      <c r="U156" s="215"/>
      <c r="V156" s="147"/>
    </row>
    <row r="157" spans="1:22" s="13" customFormat="1" ht="84" customHeight="1" hidden="1">
      <c r="A157" s="147"/>
      <c r="B157" s="118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49"/>
      <c r="P157" s="49"/>
      <c r="Q157" s="49"/>
      <c r="R157" s="168"/>
      <c r="S157" s="91">
        <v>43089</v>
      </c>
      <c r="T157" s="91"/>
      <c r="U157" s="215"/>
      <c r="V157" s="147"/>
    </row>
    <row r="158" spans="1:22" s="13" customFormat="1" ht="18.75" hidden="1">
      <c r="A158" s="147"/>
      <c r="B158" s="118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49"/>
      <c r="P158" s="49"/>
      <c r="Q158" s="49"/>
      <c r="R158" s="168"/>
      <c r="S158" s="91">
        <v>43089</v>
      </c>
      <c r="T158" s="91"/>
      <c r="U158" s="215"/>
      <c r="V158" s="147"/>
    </row>
    <row r="159" spans="1:22" s="13" customFormat="1" ht="18.75" hidden="1">
      <c r="A159" s="147"/>
      <c r="B159" s="118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49"/>
      <c r="P159" s="49"/>
      <c r="Q159" s="49"/>
      <c r="R159" s="168"/>
      <c r="S159" s="91">
        <v>43089</v>
      </c>
      <c r="T159" s="91"/>
      <c r="U159" s="215"/>
      <c r="V159" s="147"/>
    </row>
    <row r="160" spans="1:22" s="13" customFormat="1" ht="24" customHeight="1">
      <c r="A160" s="142">
        <v>5</v>
      </c>
      <c r="B160" s="43" t="s">
        <v>65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49"/>
      <c r="P160" s="49"/>
      <c r="Q160" s="49"/>
      <c r="R160" s="168"/>
      <c r="S160" s="91">
        <v>43090</v>
      </c>
      <c r="T160" s="83" t="s">
        <v>66</v>
      </c>
      <c r="U160" s="240">
        <v>153</v>
      </c>
      <c r="V160" s="147"/>
    </row>
    <row r="161" spans="1:22" s="13" customFormat="1" ht="24" customHeight="1">
      <c r="A161" s="142">
        <v>6</v>
      </c>
      <c r="B161" s="43" t="s">
        <v>53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49"/>
      <c r="P161" s="49"/>
      <c r="Q161" s="49"/>
      <c r="R161" s="168"/>
      <c r="S161" s="91">
        <v>43089</v>
      </c>
      <c r="T161" s="91" t="s">
        <v>67</v>
      </c>
      <c r="U161" s="240">
        <v>125</v>
      </c>
      <c r="V161" s="147"/>
    </row>
    <row r="162" spans="1:22" s="15" customFormat="1" ht="42" customHeight="1" hidden="1">
      <c r="A162" s="142"/>
      <c r="B162" s="118"/>
      <c r="C162" s="49"/>
      <c r="D162" s="49"/>
      <c r="E162" s="49"/>
      <c r="F162" s="83"/>
      <c r="G162" s="51"/>
      <c r="H162" s="49"/>
      <c r="I162" s="49"/>
      <c r="J162" s="49"/>
      <c r="K162" s="49"/>
      <c r="L162" s="49"/>
      <c r="M162" s="51"/>
      <c r="N162" s="49"/>
      <c r="O162" s="49"/>
      <c r="P162" s="49"/>
      <c r="Q162" s="49"/>
      <c r="R162" s="173"/>
      <c r="S162" s="91"/>
      <c r="T162" s="91"/>
      <c r="U162" s="240"/>
      <c r="V162" s="142"/>
    </row>
    <row r="163" spans="1:22" s="15" customFormat="1" ht="24.75" customHeight="1" hidden="1">
      <c r="A163" s="142"/>
      <c r="B163" s="118"/>
      <c r="C163" s="49"/>
      <c r="D163" s="49"/>
      <c r="E163" s="49"/>
      <c r="F163" s="76"/>
      <c r="G163" s="51"/>
      <c r="H163" s="49"/>
      <c r="I163" s="49"/>
      <c r="J163" s="49"/>
      <c r="K163" s="49"/>
      <c r="L163" s="49"/>
      <c r="M163" s="51"/>
      <c r="N163" s="49"/>
      <c r="O163" s="49"/>
      <c r="P163" s="49"/>
      <c r="Q163" s="49"/>
      <c r="R163" s="173"/>
      <c r="S163" s="91"/>
      <c r="T163" s="91"/>
      <c r="U163" s="240"/>
      <c r="V163" s="142"/>
    </row>
    <row r="164" spans="1:22" s="46" customFormat="1" ht="50.25" customHeight="1" hidden="1">
      <c r="A164" s="141"/>
      <c r="B164" s="118" t="s">
        <v>49</v>
      </c>
      <c r="C164" s="268">
        <v>11324.5</v>
      </c>
      <c r="D164" s="49"/>
      <c r="E164" s="269" t="s">
        <v>48</v>
      </c>
      <c r="F164" s="270">
        <v>42629</v>
      </c>
      <c r="G164" s="49">
        <v>11392.2</v>
      </c>
      <c r="H164" s="49">
        <v>11392.2</v>
      </c>
      <c r="I164" s="49">
        <f>H164*100/G164</f>
        <v>100</v>
      </c>
      <c r="J164" s="49">
        <v>4518.1</v>
      </c>
      <c r="K164" s="49">
        <f>G164-H164</f>
        <v>0</v>
      </c>
      <c r="L164" s="49">
        <f>G164-J164</f>
        <v>6874.1</v>
      </c>
      <c r="M164" s="51">
        <f>N164+O164+Q164</f>
        <v>0</v>
      </c>
      <c r="N164" s="49"/>
      <c r="O164" s="49">
        <v>0</v>
      </c>
      <c r="P164" s="49">
        <v>0</v>
      </c>
      <c r="Q164" s="49">
        <f>O164*0.4/99.6</f>
        <v>0</v>
      </c>
      <c r="R164" s="173"/>
      <c r="S164" s="91"/>
      <c r="T164" s="91"/>
      <c r="U164" s="241"/>
      <c r="V164" s="141"/>
    </row>
    <row r="165" spans="1:22" s="46" customFormat="1" ht="33" customHeight="1" hidden="1">
      <c r="A165" s="141"/>
      <c r="B165" s="43"/>
      <c r="C165" s="268"/>
      <c r="D165" s="49"/>
      <c r="E165" s="269"/>
      <c r="F165" s="270"/>
      <c r="G165" s="49"/>
      <c r="H165" s="49"/>
      <c r="I165" s="49"/>
      <c r="J165" s="49"/>
      <c r="K165" s="49"/>
      <c r="L165" s="49"/>
      <c r="M165" s="51"/>
      <c r="N165" s="49"/>
      <c r="O165" s="49"/>
      <c r="P165" s="49"/>
      <c r="Q165" s="49"/>
      <c r="R165" s="173"/>
      <c r="S165" s="91"/>
      <c r="T165" s="44"/>
      <c r="U165" s="241"/>
      <c r="V165" s="142"/>
    </row>
    <row r="166" spans="1:22" s="46" customFormat="1" ht="33.75" customHeight="1" hidden="1">
      <c r="A166" s="141"/>
      <c r="B166" s="43"/>
      <c r="C166" s="268"/>
      <c r="D166" s="49"/>
      <c r="E166" s="269"/>
      <c r="F166" s="270"/>
      <c r="G166" s="49"/>
      <c r="H166" s="49"/>
      <c r="I166" s="49"/>
      <c r="J166" s="49"/>
      <c r="K166" s="49"/>
      <c r="L166" s="49"/>
      <c r="M166" s="51"/>
      <c r="N166" s="49"/>
      <c r="O166" s="49"/>
      <c r="P166" s="49"/>
      <c r="Q166" s="49"/>
      <c r="R166" s="173"/>
      <c r="S166" s="91"/>
      <c r="T166" s="91"/>
      <c r="U166" s="231"/>
      <c r="V166" s="142"/>
    </row>
    <row r="167" spans="1:22" s="14" customFormat="1" ht="34.5" customHeight="1" hidden="1">
      <c r="A167" s="146"/>
      <c r="B167" s="115"/>
      <c r="C167" s="54"/>
      <c r="D167" s="54"/>
      <c r="E167" s="54"/>
      <c r="F167" s="82"/>
      <c r="G167" s="54"/>
      <c r="H167" s="54"/>
      <c r="I167" s="54"/>
      <c r="J167" s="54"/>
      <c r="K167" s="54"/>
      <c r="L167" s="54"/>
      <c r="M167" s="51"/>
      <c r="N167" s="54"/>
      <c r="O167" s="49"/>
      <c r="P167" s="49"/>
      <c r="Q167" s="49"/>
      <c r="R167" s="173"/>
      <c r="S167" s="91"/>
      <c r="T167" s="91"/>
      <c r="U167" s="227"/>
      <c r="V167" s="142"/>
    </row>
    <row r="168" spans="1:22" s="12" customFormat="1" ht="18.75" hidden="1">
      <c r="A168" s="149"/>
      <c r="B168" s="114"/>
      <c r="C168" s="55"/>
      <c r="D168" s="55"/>
      <c r="E168" s="55"/>
      <c r="F168" s="84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172"/>
      <c r="S168" s="282"/>
      <c r="T168" s="198"/>
      <c r="U168" s="227"/>
      <c r="V168" s="149"/>
    </row>
    <row r="169" spans="1:22" s="13" customFormat="1" ht="18.75" hidden="1">
      <c r="A169" s="147"/>
      <c r="B169" s="112"/>
      <c r="C169" s="51"/>
      <c r="D169" s="51"/>
      <c r="E169" s="51"/>
      <c r="F169" s="85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168"/>
      <c r="S169" s="283"/>
      <c r="T169" s="201"/>
      <c r="U169" s="215"/>
      <c r="V169" s="147"/>
    </row>
    <row r="170" spans="1:22" s="36" customFormat="1" ht="18.75" hidden="1">
      <c r="A170" s="140"/>
      <c r="B170" s="124"/>
      <c r="C170" s="69"/>
      <c r="D170" s="69"/>
      <c r="E170" s="69"/>
      <c r="F170" s="78"/>
      <c r="G170" s="69"/>
      <c r="H170" s="69"/>
      <c r="I170" s="69"/>
      <c r="J170" s="69"/>
      <c r="K170" s="69"/>
      <c r="L170" s="69"/>
      <c r="M170" s="51"/>
      <c r="N170" s="69"/>
      <c r="O170" s="49"/>
      <c r="P170" s="69"/>
      <c r="Q170" s="49"/>
      <c r="R170" s="173"/>
      <c r="S170" s="281"/>
      <c r="T170" s="91"/>
      <c r="U170" s="226"/>
      <c r="V170" s="140"/>
    </row>
    <row r="171" spans="1:22" s="28" customFormat="1" ht="36.75" customHeight="1" hidden="1">
      <c r="A171" s="145"/>
      <c r="B171" s="113"/>
      <c r="C171" s="52"/>
      <c r="D171" s="52"/>
      <c r="E171" s="52"/>
      <c r="F171" s="86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169"/>
      <c r="S171" s="284"/>
      <c r="T171" s="200"/>
      <c r="U171" s="228"/>
      <c r="V171" s="145"/>
    </row>
    <row r="172" spans="1:22" s="14" customFormat="1" ht="18.75" hidden="1">
      <c r="A172" s="146"/>
      <c r="B172" s="114"/>
      <c r="C172" s="55"/>
      <c r="D172" s="55"/>
      <c r="E172" s="55"/>
      <c r="F172" s="84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172"/>
      <c r="S172" s="282"/>
      <c r="T172" s="198"/>
      <c r="U172" s="227"/>
      <c r="V172" s="146"/>
    </row>
    <row r="173" spans="1:22" s="14" customFormat="1" ht="51" customHeight="1" hidden="1">
      <c r="A173" s="146"/>
      <c r="B173" s="114"/>
      <c r="C173" s="55"/>
      <c r="D173" s="55"/>
      <c r="E173" s="55"/>
      <c r="F173" s="84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172"/>
      <c r="S173" s="282"/>
      <c r="T173" s="198"/>
      <c r="U173" s="227"/>
      <c r="V173" s="146"/>
    </row>
    <row r="174" spans="1:22" s="15" customFormat="1" ht="42" customHeight="1" hidden="1">
      <c r="A174" s="142"/>
      <c r="B174" s="118"/>
      <c r="C174" s="87"/>
      <c r="D174" s="44"/>
      <c r="E174" s="44"/>
      <c r="F174" s="76"/>
      <c r="G174" s="88"/>
      <c r="H174" s="89"/>
      <c r="I174" s="90"/>
      <c r="J174" s="89"/>
      <c r="K174" s="89"/>
      <c r="L174" s="89"/>
      <c r="M174" s="51"/>
      <c r="N174" s="89"/>
      <c r="O174" s="89"/>
      <c r="P174" s="89"/>
      <c r="Q174" s="89"/>
      <c r="R174" s="186"/>
      <c r="S174" s="281"/>
      <c r="T174" s="91"/>
      <c r="U174" s="215"/>
      <c r="V174" s="142"/>
    </row>
    <row r="175" spans="1:22" s="47" customFormat="1" ht="77.25" customHeight="1" hidden="1">
      <c r="A175" s="142"/>
      <c r="B175" s="119"/>
      <c r="C175" s="87"/>
      <c r="D175" s="44"/>
      <c r="E175" s="111"/>
      <c r="F175" s="91"/>
      <c r="G175" s="88"/>
      <c r="H175" s="89"/>
      <c r="I175" s="90"/>
      <c r="J175" s="89"/>
      <c r="K175" s="89"/>
      <c r="L175" s="89"/>
      <c r="M175" s="51"/>
      <c r="N175" s="89"/>
      <c r="O175" s="89"/>
      <c r="P175" s="89"/>
      <c r="Q175" s="89"/>
      <c r="R175" s="186"/>
      <c r="S175" s="281"/>
      <c r="T175" s="91"/>
      <c r="U175" s="215"/>
      <c r="V175" s="142"/>
    </row>
    <row r="176" spans="1:22" s="47" customFormat="1" ht="56.25" customHeight="1" hidden="1">
      <c r="A176" s="142"/>
      <c r="B176" s="119"/>
      <c r="C176" s="87"/>
      <c r="D176" s="44"/>
      <c r="E176" s="271"/>
      <c r="F176" s="91"/>
      <c r="G176" s="88"/>
      <c r="H176" s="89"/>
      <c r="I176" s="90"/>
      <c r="J176" s="89"/>
      <c r="K176" s="89"/>
      <c r="L176" s="89"/>
      <c r="M176" s="51"/>
      <c r="N176" s="89"/>
      <c r="O176" s="89"/>
      <c r="P176" s="89"/>
      <c r="Q176" s="89"/>
      <c r="R176" s="186"/>
      <c r="S176" s="281"/>
      <c r="T176" s="91"/>
      <c r="U176" s="215"/>
      <c r="V176" s="142"/>
    </row>
    <row r="177" spans="1:22" s="36" customFormat="1" ht="36.75" customHeight="1" hidden="1">
      <c r="A177" s="140"/>
      <c r="B177" s="124"/>
      <c r="C177" s="92"/>
      <c r="D177" s="77"/>
      <c r="E177" s="77"/>
      <c r="F177" s="93"/>
      <c r="G177" s="94"/>
      <c r="H177" s="95"/>
      <c r="I177" s="96"/>
      <c r="J177" s="95"/>
      <c r="K177" s="95"/>
      <c r="L177" s="95"/>
      <c r="M177" s="51"/>
      <c r="N177" s="95"/>
      <c r="O177" s="89"/>
      <c r="P177" s="89"/>
      <c r="Q177" s="89"/>
      <c r="R177" s="173"/>
      <c r="S177" s="281"/>
      <c r="T177" s="91"/>
      <c r="U177" s="226"/>
      <c r="V177" s="140"/>
    </row>
    <row r="178" spans="1:22" s="36" customFormat="1" ht="36.75" customHeight="1" hidden="1">
      <c r="A178" s="140"/>
      <c r="B178" s="272"/>
      <c r="C178" s="92"/>
      <c r="D178" s="77"/>
      <c r="E178" s="77"/>
      <c r="F178" s="93"/>
      <c r="G178" s="94"/>
      <c r="H178" s="95"/>
      <c r="I178" s="96"/>
      <c r="J178" s="95"/>
      <c r="K178" s="95"/>
      <c r="L178" s="95"/>
      <c r="M178" s="51"/>
      <c r="N178" s="95"/>
      <c r="O178" s="89"/>
      <c r="P178" s="89"/>
      <c r="Q178" s="89"/>
      <c r="R178" s="173"/>
      <c r="S178" s="281"/>
      <c r="T178" s="91"/>
      <c r="U178" s="226"/>
      <c r="V178" s="140"/>
    </row>
    <row r="179" spans="1:22" s="36" customFormat="1" ht="23.25" customHeight="1">
      <c r="A179" s="140">
        <v>7</v>
      </c>
      <c r="B179" s="118" t="s">
        <v>40</v>
      </c>
      <c r="C179" s="98">
        <v>20272</v>
      </c>
      <c r="D179" s="97" t="s">
        <v>41</v>
      </c>
      <c r="E179" s="97"/>
      <c r="F179" s="78" t="s">
        <v>19</v>
      </c>
      <c r="G179" s="94">
        <v>129835</v>
      </c>
      <c r="H179" s="95">
        <v>47575</v>
      </c>
      <c r="I179" s="96">
        <f>H179*100/G179</f>
        <v>36.64266184002773</v>
      </c>
      <c r="J179" s="95">
        <v>47575</v>
      </c>
      <c r="K179" s="95">
        <f>G179-H179</f>
        <v>82260</v>
      </c>
      <c r="L179" s="95">
        <v>82260</v>
      </c>
      <c r="M179" s="51">
        <f>N179+O179+Q179</f>
        <v>85607</v>
      </c>
      <c r="N179" s="95">
        <v>63900</v>
      </c>
      <c r="O179" s="89">
        <v>14782</v>
      </c>
      <c r="P179" s="89"/>
      <c r="Q179" s="89">
        <v>6925</v>
      </c>
      <c r="R179" s="173" t="s">
        <v>52</v>
      </c>
      <c r="S179" s="91">
        <v>43069</v>
      </c>
      <c r="T179" s="91" t="s">
        <v>67</v>
      </c>
      <c r="U179" s="226"/>
      <c r="V179" s="140"/>
    </row>
    <row r="180" spans="1:22" s="36" customFormat="1" ht="23.25" customHeight="1">
      <c r="A180" s="140">
        <v>8</v>
      </c>
      <c r="B180" s="118" t="s">
        <v>42</v>
      </c>
      <c r="C180" s="98">
        <v>23569</v>
      </c>
      <c r="D180" s="97" t="s">
        <v>41</v>
      </c>
      <c r="E180" s="97"/>
      <c r="F180" s="78" t="s">
        <v>19</v>
      </c>
      <c r="G180" s="94">
        <v>174792</v>
      </c>
      <c r="H180" s="95">
        <v>48565</v>
      </c>
      <c r="I180" s="96">
        <f>H180*100/G180</f>
        <v>27.784452377683188</v>
      </c>
      <c r="J180" s="95">
        <v>48565</v>
      </c>
      <c r="K180" s="95">
        <f>G180-H180</f>
        <v>126227</v>
      </c>
      <c r="L180" s="95">
        <v>126227</v>
      </c>
      <c r="M180" s="51">
        <f>N180+O180+Q180</f>
        <v>135181</v>
      </c>
      <c r="N180" s="95">
        <v>65400</v>
      </c>
      <c r="O180" s="89">
        <v>47520</v>
      </c>
      <c r="P180" s="89"/>
      <c r="Q180" s="89">
        <v>22261</v>
      </c>
      <c r="R180" s="173" t="s">
        <v>52</v>
      </c>
      <c r="S180" s="91">
        <v>43069</v>
      </c>
      <c r="T180" s="91" t="s">
        <v>67</v>
      </c>
      <c r="U180" s="226"/>
      <c r="V180" s="140"/>
    </row>
    <row r="181" spans="1:22" s="15" customFormat="1" ht="48.75" customHeight="1" hidden="1">
      <c r="A181" s="142"/>
      <c r="B181" s="118" t="s">
        <v>43</v>
      </c>
      <c r="C181" s="87">
        <v>912.4</v>
      </c>
      <c r="D181" s="44" t="s">
        <v>15</v>
      </c>
      <c r="E181" s="273" t="s">
        <v>44</v>
      </c>
      <c r="F181" s="274">
        <v>2017</v>
      </c>
      <c r="G181" s="88">
        <v>5927.1</v>
      </c>
      <c r="H181" s="89">
        <v>5927.1</v>
      </c>
      <c r="I181" s="90">
        <f>H181*100/G181</f>
        <v>100</v>
      </c>
      <c r="J181" s="89">
        <v>5618.6</v>
      </c>
      <c r="K181" s="275">
        <f>G181-H181</f>
        <v>0</v>
      </c>
      <c r="L181" s="275">
        <f>G181-J181</f>
        <v>308.5</v>
      </c>
      <c r="M181" s="51">
        <f>N181+O181+Q181</f>
        <v>0</v>
      </c>
      <c r="N181" s="89"/>
      <c r="O181" s="89">
        <v>0</v>
      </c>
      <c r="P181" s="89">
        <v>0</v>
      </c>
      <c r="Q181" s="89">
        <v>0</v>
      </c>
      <c r="R181" s="276" t="s">
        <v>38</v>
      </c>
      <c r="S181" s="91"/>
      <c r="T181" s="91"/>
      <c r="U181" s="215"/>
      <c r="V181" s="142"/>
    </row>
    <row r="182" spans="1:22" s="23" customFormat="1" ht="52.5" customHeight="1" hidden="1">
      <c r="A182" s="159"/>
      <c r="B182" s="122"/>
      <c r="C182" s="99"/>
      <c r="D182" s="100"/>
      <c r="E182" s="101"/>
      <c r="F182" s="102"/>
      <c r="G182" s="103"/>
      <c r="H182" s="104"/>
      <c r="I182" s="105"/>
      <c r="J182" s="104"/>
      <c r="K182" s="104"/>
      <c r="L182" s="104"/>
      <c r="M182" s="51"/>
      <c r="N182" s="104"/>
      <c r="O182" s="104"/>
      <c r="P182" s="104"/>
      <c r="Q182" s="104"/>
      <c r="R182" s="187"/>
      <c r="S182" s="196"/>
      <c r="T182" s="196"/>
      <c r="U182" s="225"/>
      <c r="V182" s="159"/>
    </row>
    <row r="183" spans="1:22" s="27" customFormat="1" ht="18.75" hidden="1">
      <c r="A183" s="158"/>
      <c r="B183" s="125"/>
      <c r="C183" s="75"/>
      <c r="D183" s="75"/>
      <c r="E183" s="75"/>
      <c r="F183" s="106"/>
      <c r="G183" s="75"/>
      <c r="H183" s="75"/>
      <c r="I183" s="75"/>
      <c r="J183" s="75"/>
      <c r="K183" s="75"/>
      <c r="L183" s="75"/>
      <c r="M183" s="51">
        <f aca="true" t="shared" si="2" ref="M183:M189">N183+O183+Q183</f>
        <v>0</v>
      </c>
      <c r="N183" s="75"/>
      <c r="O183" s="75"/>
      <c r="P183" s="75"/>
      <c r="Q183" s="75"/>
      <c r="R183" s="184"/>
      <c r="S183" s="207"/>
      <c r="T183" s="210"/>
      <c r="U183" s="237"/>
      <c r="V183" s="158"/>
    </row>
    <row r="184" spans="1:22" s="14" customFormat="1" ht="18.75" hidden="1">
      <c r="A184" s="146"/>
      <c r="B184" s="114"/>
      <c r="C184" s="55"/>
      <c r="D184" s="55"/>
      <c r="E184" s="55"/>
      <c r="F184" s="84"/>
      <c r="G184" s="55"/>
      <c r="H184" s="55"/>
      <c r="I184" s="55"/>
      <c r="J184" s="55"/>
      <c r="K184" s="55"/>
      <c r="L184" s="55"/>
      <c r="M184" s="51">
        <f t="shared" si="2"/>
        <v>0</v>
      </c>
      <c r="N184" s="55"/>
      <c r="O184" s="55"/>
      <c r="P184" s="55"/>
      <c r="Q184" s="55"/>
      <c r="R184" s="172"/>
      <c r="S184" s="198"/>
      <c r="T184" s="198"/>
      <c r="U184" s="227"/>
      <c r="V184" s="146"/>
    </row>
    <row r="185" spans="1:22" s="13" customFormat="1" ht="18.75" hidden="1">
      <c r="A185" s="147"/>
      <c r="B185" s="112"/>
      <c r="C185" s="51"/>
      <c r="D185" s="51"/>
      <c r="E185" s="51"/>
      <c r="F185" s="85"/>
      <c r="G185" s="51"/>
      <c r="H185" s="51"/>
      <c r="I185" s="51"/>
      <c r="J185" s="51"/>
      <c r="K185" s="51"/>
      <c r="L185" s="51"/>
      <c r="M185" s="51">
        <f t="shared" si="2"/>
        <v>0</v>
      </c>
      <c r="N185" s="51"/>
      <c r="O185" s="51"/>
      <c r="P185" s="51"/>
      <c r="Q185" s="51"/>
      <c r="R185" s="168"/>
      <c r="S185" s="201"/>
      <c r="T185" s="201"/>
      <c r="U185" s="215"/>
      <c r="V185" s="147"/>
    </row>
    <row r="186" spans="1:22" s="36" customFormat="1" ht="18.75" hidden="1">
      <c r="A186" s="140"/>
      <c r="B186" s="124"/>
      <c r="C186" s="69"/>
      <c r="D186" s="69"/>
      <c r="E186" s="69"/>
      <c r="F186" s="107"/>
      <c r="G186" s="70"/>
      <c r="H186" s="70"/>
      <c r="I186" s="70"/>
      <c r="J186" s="69"/>
      <c r="K186" s="69"/>
      <c r="L186" s="69"/>
      <c r="M186" s="51">
        <f t="shared" si="2"/>
        <v>0</v>
      </c>
      <c r="N186" s="69"/>
      <c r="O186" s="69"/>
      <c r="P186" s="69"/>
      <c r="Q186" s="49"/>
      <c r="R186" s="288"/>
      <c r="S186" s="195"/>
      <c r="T186" s="91"/>
      <c r="U186" s="226"/>
      <c r="V186" s="140"/>
    </row>
    <row r="187" spans="1:22" s="36" customFormat="1" ht="18.75" hidden="1">
      <c r="A187" s="140"/>
      <c r="B187" s="124"/>
      <c r="C187" s="69"/>
      <c r="D187" s="69"/>
      <c r="E187" s="69"/>
      <c r="F187" s="107"/>
      <c r="G187" s="70"/>
      <c r="H187" s="70"/>
      <c r="I187" s="70"/>
      <c r="J187" s="69"/>
      <c r="K187" s="69"/>
      <c r="L187" s="69"/>
      <c r="M187" s="51">
        <f t="shared" si="2"/>
        <v>0</v>
      </c>
      <c r="N187" s="69"/>
      <c r="O187" s="69"/>
      <c r="P187" s="69"/>
      <c r="Q187" s="49"/>
      <c r="R187" s="288"/>
      <c r="S187" s="195"/>
      <c r="T187" s="91"/>
      <c r="U187" s="226"/>
      <c r="V187" s="140"/>
    </row>
    <row r="188" spans="1:22" s="36" customFormat="1" ht="18.75" hidden="1">
      <c r="A188" s="140"/>
      <c r="B188" s="124"/>
      <c r="C188" s="69"/>
      <c r="D188" s="69"/>
      <c r="E188" s="69"/>
      <c r="F188" s="78"/>
      <c r="G188" s="69"/>
      <c r="H188" s="69"/>
      <c r="I188" s="69"/>
      <c r="J188" s="69"/>
      <c r="K188" s="69"/>
      <c r="L188" s="69"/>
      <c r="M188" s="51">
        <f t="shared" si="2"/>
        <v>0</v>
      </c>
      <c r="N188" s="69"/>
      <c r="O188" s="69"/>
      <c r="P188" s="69"/>
      <c r="Q188" s="49"/>
      <c r="R188" s="288"/>
      <c r="S188" s="195"/>
      <c r="T188" s="91"/>
      <c r="U188" s="226"/>
      <c r="V188" s="140"/>
    </row>
    <row r="189" spans="1:22" s="36" customFormat="1" ht="18.75" hidden="1">
      <c r="A189" s="140"/>
      <c r="B189" s="124"/>
      <c r="C189" s="69"/>
      <c r="D189" s="69"/>
      <c r="E189" s="69"/>
      <c r="F189" s="78"/>
      <c r="G189" s="69"/>
      <c r="H189" s="69"/>
      <c r="I189" s="69"/>
      <c r="J189" s="69"/>
      <c r="K189" s="69"/>
      <c r="L189" s="69"/>
      <c r="M189" s="51">
        <f t="shared" si="2"/>
        <v>0</v>
      </c>
      <c r="N189" s="69"/>
      <c r="O189" s="69"/>
      <c r="P189" s="69"/>
      <c r="Q189" s="69"/>
      <c r="R189" s="288"/>
      <c r="S189" s="195"/>
      <c r="T189" s="91"/>
      <c r="U189" s="226"/>
      <c r="V189" s="140"/>
    </row>
    <row r="190" spans="1:22" ht="67.5" customHeight="1" hidden="1">
      <c r="A190" s="160"/>
      <c r="B190" s="128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51"/>
      <c r="N190" s="73"/>
      <c r="O190" s="104"/>
      <c r="P190" s="104"/>
      <c r="Q190" s="99"/>
      <c r="R190" s="188"/>
      <c r="S190" s="196"/>
      <c r="T190" s="196"/>
      <c r="U190" s="242"/>
      <c r="V190" s="160"/>
    </row>
    <row r="191" spans="1:22" ht="64.5" customHeight="1" hidden="1">
      <c r="A191" s="160"/>
      <c r="B191" s="122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51"/>
      <c r="N191" s="73"/>
      <c r="O191" s="104"/>
      <c r="P191" s="104"/>
      <c r="Q191" s="99"/>
      <c r="R191" s="189"/>
      <c r="S191" s="190"/>
      <c r="T191" s="196"/>
      <c r="U191" s="242"/>
      <c r="V191" s="160"/>
    </row>
    <row r="192" spans="1:22" ht="50.25" customHeight="1" hidden="1">
      <c r="A192" s="160"/>
      <c r="B192" s="122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51"/>
      <c r="N192" s="73"/>
      <c r="O192" s="104"/>
      <c r="P192" s="104"/>
      <c r="Q192" s="99"/>
      <c r="R192" s="189"/>
      <c r="S192" s="190"/>
      <c r="T192" s="196"/>
      <c r="U192" s="242"/>
      <c r="V192" s="160"/>
    </row>
    <row r="193" spans="1:22" ht="36.75" customHeight="1">
      <c r="A193" s="160">
        <v>9</v>
      </c>
      <c r="B193" s="277" t="s">
        <v>55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51"/>
      <c r="N193" s="73"/>
      <c r="O193" s="104"/>
      <c r="P193" s="104"/>
      <c r="Q193" s="99"/>
      <c r="R193" s="189"/>
      <c r="S193" s="196">
        <v>43069</v>
      </c>
      <c r="T193" s="196" t="s">
        <v>74</v>
      </c>
      <c r="U193" s="242"/>
      <c r="V193" s="160"/>
    </row>
    <row r="194" spans="1:22" ht="30.75" customHeight="1" hidden="1">
      <c r="A194" s="160"/>
      <c r="B194" s="277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51"/>
      <c r="N194" s="73"/>
      <c r="O194" s="104"/>
      <c r="P194" s="104"/>
      <c r="Q194" s="99"/>
      <c r="R194" s="189"/>
      <c r="S194" s="196"/>
      <c r="T194" s="196"/>
      <c r="U194" s="242"/>
      <c r="V194" s="160"/>
    </row>
    <row r="195" spans="1:22" ht="32.25" customHeight="1" hidden="1">
      <c r="A195" s="160"/>
      <c r="B195" s="118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51"/>
      <c r="N195" s="73"/>
      <c r="O195" s="104"/>
      <c r="P195" s="104"/>
      <c r="Q195" s="99"/>
      <c r="R195" s="189"/>
      <c r="S195" s="196"/>
      <c r="T195" s="83"/>
      <c r="U195" s="242"/>
      <c r="V195" s="142"/>
    </row>
    <row r="196" spans="1:22" ht="31.5" customHeight="1" hidden="1">
      <c r="A196" s="160"/>
      <c r="B196" s="277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51"/>
      <c r="N196" s="73"/>
      <c r="O196" s="104"/>
      <c r="P196" s="104"/>
      <c r="Q196" s="99"/>
      <c r="R196" s="189"/>
      <c r="S196" s="196"/>
      <c r="T196" s="196"/>
      <c r="U196" s="242"/>
      <c r="V196" s="142" t="s">
        <v>75</v>
      </c>
    </row>
    <row r="197" spans="1:22" ht="24.75" customHeight="1" hidden="1">
      <c r="A197" s="160"/>
      <c r="B197" s="4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51"/>
      <c r="N197" s="73"/>
      <c r="O197" s="104"/>
      <c r="P197" s="104"/>
      <c r="Q197" s="99"/>
      <c r="R197" s="189"/>
      <c r="S197" s="196"/>
      <c r="T197" s="196"/>
      <c r="U197" s="242"/>
      <c r="V197" s="142" t="s">
        <v>75</v>
      </c>
    </row>
    <row r="198" spans="1:22" ht="39" customHeight="1" hidden="1">
      <c r="A198" s="160"/>
      <c r="B198" s="122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51"/>
      <c r="N198" s="73"/>
      <c r="O198" s="104"/>
      <c r="P198" s="104"/>
      <c r="Q198" s="99"/>
      <c r="R198" s="189"/>
      <c r="S198" s="196"/>
      <c r="T198" s="196"/>
      <c r="U198" s="242"/>
      <c r="V198" s="142" t="s">
        <v>75</v>
      </c>
    </row>
    <row r="199" spans="1:22" ht="25.5" customHeight="1" hidden="1">
      <c r="A199" s="160"/>
      <c r="B199" s="118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51">
        <f>N199+O199+Q199</f>
        <v>12406</v>
      </c>
      <c r="N199" s="73"/>
      <c r="O199" s="104">
        <v>8374.05</v>
      </c>
      <c r="P199" s="104"/>
      <c r="Q199" s="99">
        <v>4031.95</v>
      </c>
      <c r="R199" s="189"/>
      <c r="S199" s="196"/>
      <c r="T199" s="196"/>
      <c r="U199" s="242"/>
      <c r="V199" s="142" t="s">
        <v>75</v>
      </c>
    </row>
    <row r="200" spans="2:22" ht="53.25" customHeight="1" hidden="1">
      <c r="B200" s="4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51"/>
      <c r="N200" s="73"/>
      <c r="O200" s="104"/>
      <c r="P200" s="104"/>
      <c r="Q200" s="99"/>
      <c r="R200" s="189"/>
      <c r="S200" s="196"/>
      <c r="T200" s="196"/>
      <c r="U200" s="242"/>
      <c r="V200" s="142" t="s">
        <v>75</v>
      </c>
    </row>
    <row r="201" spans="2:22" ht="18" hidden="1">
      <c r="B201" s="165"/>
      <c r="S201" s="195"/>
      <c r="T201" s="91"/>
      <c r="U201" s="242"/>
      <c r="V201" s="142" t="s">
        <v>75</v>
      </c>
    </row>
    <row r="202" spans="1:22" ht="24" customHeight="1" hidden="1">
      <c r="A202" s="166" t="s">
        <v>68</v>
      </c>
      <c r="B202" s="165"/>
      <c r="S202" s="91"/>
      <c r="T202" s="196" t="s">
        <v>16</v>
      </c>
      <c r="U202" s="242"/>
      <c r="V202" s="142" t="s">
        <v>75</v>
      </c>
    </row>
    <row r="203" spans="1:23" ht="35.25" customHeight="1">
      <c r="A203" s="290" t="s">
        <v>81</v>
      </c>
      <c r="B203" s="43" t="s">
        <v>82</v>
      </c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2"/>
      <c r="S203" s="91">
        <v>43070</v>
      </c>
      <c r="T203" s="214" t="s">
        <v>72</v>
      </c>
      <c r="U203" s="243"/>
      <c r="V203" s="142"/>
      <c r="W203" s="289"/>
    </row>
    <row r="204" spans="1:22" ht="36.75" customHeight="1">
      <c r="A204" s="160">
        <v>11</v>
      </c>
      <c r="B204" s="43" t="s">
        <v>69</v>
      </c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2"/>
      <c r="S204" s="196">
        <v>43090</v>
      </c>
      <c r="T204" s="44" t="s">
        <v>66</v>
      </c>
      <c r="U204" s="243"/>
      <c r="V204" s="160"/>
    </row>
    <row r="205" spans="1:22" ht="83.25" customHeight="1">
      <c r="A205" s="160">
        <v>12</v>
      </c>
      <c r="B205" s="43" t="s">
        <v>71</v>
      </c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2"/>
      <c r="S205" s="196">
        <v>43100</v>
      </c>
      <c r="T205" s="196" t="s">
        <v>73</v>
      </c>
      <c r="U205" s="243"/>
      <c r="V205" s="160"/>
    </row>
    <row r="206" spans="1:22" ht="26.25" customHeight="1">
      <c r="A206" s="160">
        <v>13</v>
      </c>
      <c r="B206" s="213" t="s">
        <v>78</v>
      </c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2"/>
      <c r="S206" s="196">
        <v>43069</v>
      </c>
      <c r="T206" s="91" t="s">
        <v>67</v>
      </c>
      <c r="U206" s="243"/>
      <c r="V206" s="160"/>
    </row>
    <row r="207" spans="1:22" ht="45" customHeight="1">
      <c r="A207" s="160">
        <v>14</v>
      </c>
      <c r="B207" s="213" t="s">
        <v>77</v>
      </c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2"/>
      <c r="S207" s="285" t="s">
        <v>76</v>
      </c>
      <c r="T207" s="44" t="s">
        <v>79</v>
      </c>
      <c r="U207" s="243"/>
      <c r="V207" s="160"/>
    </row>
    <row r="208" spans="1:22" ht="50.25" customHeight="1" hidden="1">
      <c r="A208" s="160"/>
      <c r="B208" s="213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2"/>
      <c r="S208" s="285"/>
      <c r="T208" s="196"/>
      <c r="U208" s="243"/>
      <c r="V208" s="160"/>
    </row>
    <row r="209" spans="1:22" ht="18" hidden="1">
      <c r="A209" s="166"/>
      <c r="B209" s="278" t="s">
        <v>61</v>
      </c>
      <c r="C209" s="279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80"/>
      <c r="S209" s="280"/>
      <c r="T209" s="280"/>
      <c r="U209" s="221">
        <f>U134+U160+U161+U165</f>
        <v>523.6</v>
      </c>
      <c r="V209" s="160"/>
    </row>
    <row r="213" spans="1:20" ht="36.75" customHeight="1">
      <c r="A213" s="291"/>
      <c r="B213" s="291"/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291"/>
      <c r="P213" s="291"/>
      <c r="Q213" s="291"/>
      <c r="R213" s="291"/>
      <c r="S213" s="291"/>
      <c r="T213" s="291"/>
    </row>
  </sheetData>
  <sheetProtection selectLockedCells="1" selectUnlockedCells="1"/>
  <mergeCells count="25">
    <mergeCell ref="E5:E8"/>
    <mergeCell ref="F5:F8"/>
    <mergeCell ref="G5:G8"/>
    <mergeCell ref="H5:H8"/>
    <mergeCell ref="J5:J8"/>
    <mergeCell ref="L5:L8"/>
    <mergeCell ref="M5:R5"/>
    <mergeCell ref="S5:S6"/>
    <mergeCell ref="O1:R1"/>
    <mergeCell ref="B123:C123"/>
    <mergeCell ref="A2:B2"/>
    <mergeCell ref="A3:V3"/>
    <mergeCell ref="A5:B8"/>
    <mergeCell ref="C5:C8"/>
    <mergeCell ref="D5:D8"/>
    <mergeCell ref="A213:T213"/>
    <mergeCell ref="T5:T6"/>
    <mergeCell ref="U5:U6"/>
    <mergeCell ref="V5:V6"/>
    <mergeCell ref="M6:R6"/>
    <mergeCell ref="M7:M8"/>
    <mergeCell ref="N7:Q7"/>
    <mergeCell ref="R7:R8"/>
    <mergeCell ref="I5:I8"/>
    <mergeCell ref="K5:K8"/>
  </mergeCells>
  <printOptions/>
  <pageMargins left="0.3937007874015748" right="0.1968503937007874" top="0.4724409448818898" bottom="0.1968503937007874" header="0.31496062992125984" footer="0.5118110236220472"/>
  <pageSetup fitToHeight="0" fitToWidth="1" horizontalDpi="600" verticalDpi="600" orientation="portrait" paperSize="9" scale="82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Гура Анна Васильевна</dc:creator>
  <cp:keywords/>
  <dc:description/>
  <cp:lastModifiedBy>Перунова Дина Альбертовна</cp:lastModifiedBy>
  <cp:lastPrinted>2017-11-07T07:16:48Z</cp:lastPrinted>
  <dcterms:created xsi:type="dcterms:W3CDTF">2016-10-14T13:51:11Z</dcterms:created>
  <dcterms:modified xsi:type="dcterms:W3CDTF">2017-11-07T07:18:22Z</dcterms:modified>
  <cp:category/>
  <cp:version/>
  <cp:contentType/>
  <cp:contentStatus/>
</cp:coreProperties>
</file>